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1460" windowHeight="6045" firstSheet="1" activeTab="3"/>
  </bookViews>
  <sheets>
    <sheet name="XXXX" sheetId="1" state="veryHidden" r:id="rId1"/>
    <sheet name="단가산출근거" sheetId="2" r:id="rId2"/>
    <sheet name="안정화재" sheetId="3" r:id="rId3"/>
    <sheet name="자연표토복원공" sheetId="4" r:id="rId4"/>
  </sheets>
  <definedNames>
    <definedName name="_xlnm.Print_Titles" localSheetId="1">'단가산출근거'!$1:$2</definedName>
    <definedName name="_xlnm.Print_Titles" localSheetId="2">'안정화재'!$1:$2</definedName>
    <definedName name="_xlnm.Print_Titles" localSheetId="3">'자연표토복원공'!$1:$2</definedName>
  </definedNames>
  <calcPr fullCalcOnLoad="1"/>
</workbook>
</file>

<file path=xl/sharedStrings.xml><?xml version="1.0" encoding="utf-8"?>
<sst xmlns="http://schemas.openxmlformats.org/spreadsheetml/2006/main" count="520" uniqueCount="113">
  <si>
    <t>공    종</t>
  </si>
  <si>
    <t>규    격</t>
  </si>
  <si>
    <t>수    량</t>
  </si>
  <si>
    <t>단위</t>
  </si>
  <si>
    <t xml:space="preserve">     재    료    비</t>
  </si>
  <si>
    <t xml:space="preserve">     노    무    비</t>
  </si>
  <si>
    <t>경</t>
  </si>
  <si>
    <t>비</t>
  </si>
  <si>
    <t>총</t>
  </si>
  <si>
    <t>액</t>
  </si>
  <si>
    <t>비    고</t>
  </si>
  <si>
    <t>단    가</t>
  </si>
  <si>
    <t>금    액</t>
  </si>
  <si>
    <t>M2</t>
  </si>
  <si>
    <t>앙카핀</t>
  </si>
  <si>
    <t>EA</t>
  </si>
  <si>
    <t>작업반장</t>
  </si>
  <si>
    <t>인</t>
  </si>
  <si>
    <t>특별인부</t>
  </si>
  <si>
    <t>보통인부</t>
  </si>
  <si>
    <t>잡재료비</t>
  </si>
  <si>
    <t>재료비의 3%</t>
  </si>
  <si>
    <t>식</t>
  </si>
  <si>
    <t>철망</t>
  </si>
  <si>
    <t xml:space="preserve">#10 (32-23) X 58 </t>
  </si>
  <si>
    <t>주앙카핀</t>
  </si>
  <si>
    <t>철선</t>
  </si>
  <si>
    <t>#8, PVC 코팅</t>
  </si>
  <si>
    <t>M</t>
  </si>
  <si>
    <t>착암공</t>
  </si>
  <si>
    <t>발전기</t>
  </si>
  <si>
    <t>50kW</t>
  </si>
  <si>
    <t>HR</t>
  </si>
  <si>
    <t>L</t>
  </si>
  <si>
    <t>비료 및 섬유소</t>
  </si>
  <si>
    <t>G</t>
  </si>
  <si>
    <t>KG</t>
  </si>
  <si>
    <t>취부기</t>
  </si>
  <si>
    <t>트럭크레인</t>
  </si>
  <si>
    <t>5 TON</t>
  </si>
  <si>
    <t>6 TON</t>
  </si>
  <si>
    <t>물탱크</t>
  </si>
  <si>
    <t>5,500 L</t>
  </si>
  <si>
    <t>자흡식 펌프</t>
  </si>
  <si>
    <t>100 MM</t>
  </si>
  <si>
    <t>기구손료</t>
  </si>
  <si>
    <t>노무비의 2%</t>
  </si>
  <si>
    <t>■ 단가 산출 근거 (1시간 당)</t>
  </si>
  <si>
    <t xml:space="preserve"> </t>
  </si>
  <si>
    <t>침식방지</t>
  </si>
  <si>
    <t>덤프트럭</t>
  </si>
  <si>
    <r>
      <t xml:space="preserve">  1. 취  부  기 (4.3M</t>
    </r>
    <r>
      <rPr>
        <vertAlign val="superscript"/>
        <sz val="12"/>
        <rFont val="굴림체"/>
        <family val="3"/>
      </rPr>
      <t xml:space="preserve">3 </t>
    </r>
    <r>
      <rPr>
        <sz val="12"/>
        <rFont val="굴림체"/>
        <family val="3"/>
      </rPr>
      <t>, 80ps)</t>
    </r>
  </si>
  <si>
    <r>
      <t xml:space="preserve">    - 손료(경비) : 185,649,126원 * 4,677 * 10 </t>
    </r>
    <r>
      <rPr>
        <vertAlign val="superscript"/>
        <sz val="12"/>
        <rFont val="굴림체"/>
        <family val="3"/>
      </rPr>
      <t xml:space="preserve">-7 </t>
    </r>
    <r>
      <rPr>
        <sz val="12"/>
        <rFont val="굴림체"/>
        <family val="3"/>
      </rPr>
      <t xml:space="preserve">                   = 86,828원  </t>
    </r>
  </si>
  <si>
    <t xml:space="preserve">    - 재료비 : ①  경유 : 6.4L *485.46원/L = 3,106.9원</t>
  </si>
  <si>
    <t xml:space="preserve">               ②  잡품(20%)             =   621.3원       소계 :    3,728원</t>
  </si>
  <si>
    <t xml:space="preserve">  2. 트 럭 탑 재 크 레 인(5TON)</t>
  </si>
  <si>
    <r>
      <t xml:space="preserve">    - 손료(경비) : 12,000,000원 * 2,787 * 10 </t>
    </r>
    <r>
      <rPr>
        <vertAlign val="superscript"/>
        <sz val="12"/>
        <rFont val="굴림체"/>
        <family val="3"/>
      </rPr>
      <t xml:space="preserve">-7 </t>
    </r>
    <r>
      <rPr>
        <sz val="12"/>
        <rFont val="굴림체"/>
        <family val="3"/>
      </rPr>
      <t xml:space="preserve">                   =  3,344원</t>
    </r>
  </si>
  <si>
    <t xml:space="preserve">    - 재료비 : ①  경유 : 6.4L * 485.46원/L = 3,106.9원</t>
  </si>
  <si>
    <t xml:space="preserve">  3. 덤 프 트 럭(6 TON )</t>
  </si>
  <si>
    <r>
      <t xml:space="preserve">    - 손료(경비) : 16,737,000원 * 3,590 * 10</t>
    </r>
    <r>
      <rPr>
        <vertAlign val="superscript"/>
        <sz val="12"/>
        <rFont val="굴림체"/>
        <family val="3"/>
      </rPr>
      <t xml:space="preserve">-7 </t>
    </r>
    <r>
      <rPr>
        <sz val="12"/>
        <rFont val="굴림체"/>
        <family val="3"/>
      </rPr>
      <t xml:space="preserve">                    =  6,008원</t>
    </r>
  </si>
  <si>
    <t xml:space="preserve">    - 재료비 : ①  경유 : 10.7L *485.46원/L =5,194.4원</t>
  </si>
  <si>
    <t xml:space="preserve">               ②  잡품(44%)              = 2,285.5원       소계 :  7,479원</t>
  </si>
  <si>
    <t xml:space="preserve">  4. 물  탱  크(5,500L)</t>
  </si>
  <si>
    <r>
      <t xml:space="preserve">    - 손료(경비) : 38,257000*원 * 2,533 * 10 </t>
    </r>
    <r>
      <rPr>
        <vertAlign val="superscript"/>
        <sz val="12"/>
        <rFont val="굴림체"/>
        <family val="3"/>
      </rPr>
      <t>-7</t>
    </r>
    <r>
      <rPr>
        <sz val="12"/>
        <rFont val="굴림체"/>
        <family val="3"/>
      </rPr>
      <t xml:space="preserve">                   =  9,690원</t>
    </r>
  </si>
  <si>
    <t xml:space="preserve">    - 재료비 : ①  경유 : 10.2L * 485.46원/L =4,951.6원</t>
  </si>
  <si>
    <t xml:space="preserve">               ②  잡품(33%)              = 1,634.0원      소계 :    6,585원</t>
  </si>
  <si>
    <t xml:space="preserve">  5. 자 흡 식 펌 프 (100MM)</t>
  </si>
  <si>
    <r>
      <t xml:space="preserve">    - 손료(경비) : 230,000원 * 3,375 * 10 </t>
    </r>
    <r>
      <rPr>
        <vertAlign val="superscript"/>
        <sz val="12"/>
        <rFont val="굴림체"/>
        <family val="3"/>
      </rPr>
      <t>-7</t>
    </r>
    <r>
      <rPr>
        <sz val="12"/>
        <rFont val="굴림체"/>
        <family val="3"/>
      </rPr>
      <t xml:space="preserve">                       =     77원</t>
    </r>
  </si>
  <si>
    <t>제     호표   자연표토복원공 ( SEED형 )  - 10 M2 당 -</t>
  </si>
  <si>
    <t>SF녹화재</t>
  </si>
  <si>
    <t>유기자연토양</t>
  </si>
  <si>
    <t>SF양생재</t>
  </si>
  <si>
    <t>SF안정제</t>
  </si>
  <si>
    <t>SF입단제</t>
  </si>
  <si>
    <t>표토구조형성</t>
  </si>
  <si>
    <t>SF배합종자</t>
  </si>
  <si>
    <t>관목형</t>
  </si>
  <si>
    <r>
      <t>4.3 M</t>
    </r>
    <r>
      <rPr>
        <vertAlign val="superscript"/>
        <sz val="12"/>
        <rFont val="굴림체"/>
        <family val="3"/>
      </rPr>
      <t>3</t>
    </r>
  </si>
  <si>
    <t>덤프트럭</t>
  </si>
  <si>
    <t>소계</t>
  </si>
  <si>
    <t>제     호표  자연표토복원공 (THK -   1 CM)  - 10 M2 당 -</t>
  </si>
  <si>
    <t>제     호표  자연표토복원공 (THK -   2 CM)  - 10 M2 당 -</t>
  </si>
  <si>
    <t>제     호표  자연표토복원공 (THK -   3 CM)  - 10 M2 당 -</t>
  </si>
  <si>
    <t>제     호표  자연표토복원공 (THK -   4 CM)  - 10 M2 당 -</t>
  </si>
  <si>
    <t>HR</t>
  </si>
  <si>
    <t>제     호표  자연표토복원공 (THK -   7 CM)  - 10 M2 당 -</t>
  </si>
  <si>
    <t>제 호표 천연섬유망 설치공사 -10 M2당-</t>
  </si>
  <si>
    <t>천연섬유망</t>
  </si>
  <si>
    <t>고정핀</t>
  </si>
  <si>
    <t>L-200</t>
  </si>
  <si>
    <t>EA</t>
  </si>
  <si>
    <t>특별인부</t>
  </si>
  <si>
    <t>인</t>
  </si>
  <si>
    <t>보통인부</t>
  </si>
  <si>
    <t>잡재료비</t>
  </si>
  <si>
    <t>재료비의 3%</t>
  </si>
  <si>
    <t>식</t>
  </si>
  <si>
    <t>제 호표 천연섬유NET설치공사 -10 M2당-</t>
  </si>
  <si>
    <t>천연섬유NET</t>
  </si>
  <si>
    <t>φ 5 X 30 X 30</t>
  </si>
  <si>
    <t>앙카핀</t>
  </si>
  <si>
    <t>L-250</t>
  </si>
  <si>
    <t>작업반장</t>
  </si>
  <si>
    <t>제     호표  녹화기초공 (기초 철망공)  - 10 ㎡ 당 -</t>
  </si>
  <si>
    <t>ø16, L-400</t>
  </si>
  <si>
    <t>ø13, L-300</t>
  </si>
  <si>
    <t>기구손료</t>
  </si>
  <si>
    <t>노무비의 2%</t>
  </si>
  <si>
    <t>φ 1 X 100 X 100</t>
  </si>
  <si>
    <t>제     호표  자연표토복원공 (THK -   5 CM)   - 10 M2 당 -</t>
  </si>
  <si>
    <t>M2</t>
  </si>
  <si>
    <t xml:space="preserve">    - 노무비(운반차운전사) : 55,729 * 1/8 * 16/12 * 25/20         = 11,610원</t>
  </si>
  <si>
    <t xml:space="preserve">    - 노무비(기계운전사) : 53,154 * 1/8 * 16/12 * 25/20           =  11,073원</t>
  </si>
</sst>
</file>

<file path=xl/styles.xml><?xml version="1.0" encoding="utf-8"?>
<styleSheet xmlns="http://schemas.openxmlformats.org/spreadsheetml/2006/main">
  <numFmts count="4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,##0_);[Red]\(#,##0\)"/>
    <numFmt numFmtId="185" formatCode="#,##0.0_);[Red]\(#,##0.0\)"/>
    <numFmt numFmtId="186" formatCode="mm&quot;월&quot;\ dd&quot;일&quot;"/>
    <numFmt numFmtId="187" formatCode="#,##0.00_);[Red]\(#,##0.00\)"/>
    <numFmt numFmtId="188" formatCode="#,##0.000_);[Red]\(#,##0.000\)"/>
    <numFmt numFmtId="189" formatCode="0.0"/>
    <numFmt numFmtId="190" formatCode="#,##0.0"/>
    <numFmt numFmtId="191" formatCode="_ * #,##0.0_ ;_ * \-#,##0.0_ ;_ * &quot;-&quot;_ ;_ @_ "/>
    <numFmt numFmtId="192" formatCode="_ * #,##0.00_ ;_ * \-#,##0.00_ ;_ * &quot;-&quot;_ ;_ @_ "/>
    <numFmt numFmtId="193" formatCode="0.000"/>
    <numFmt numFmtId="194" formatCode="0.0000"/>
    <numFmt numFmtId="195" formatCode="_ * #,##0.000_ ;_ * \-#,##0.000_ ;_ * &quot;-&quot;_ ;_ @_ "/>
    <numFmt numFmtId="196" formatCode="#,###"/>
    <numFmt numFmtId="197" formatCode="#,##0_ "/>
    <numFmt numFmtId="198" formatCode="#,##0.0_ "/>
    <numFmt numFmtId="199" formatCode="#,##0.00_ "/>
    <numFmt numFmtId="200" formatCode="#,##0.0_);\(#,##0.0\)"/>
    <numFmt numFmtId="201" formatCode="0.00_);[Red]\(0.00\)"/>
    <numFmt numFmtId="202" formatCode="0.0_);[Red]\(0.0\)"/>
    <numFmt numFmtId="203" formatCode="0_);[Red]\(0\)"/>
    <numFmt numFmtId="204" formatCode="_-* #,##0.0_-;\-* #,##0.0_-;_-* &quot;-&quot;_-;_-@_-"/>
    <numFmt numFmtId="205" formatCode="_-* #,##0.00_-;\-* #,##0.00_-;_-* &quot;-&quot;_-;_-@_-"/>
    <numFmt numFmtId="206" formatCode="_-* #,##0.000_-;\-* #,##0.000_-;_-* &quot;-&quot;_-;_-@_-"/>
    <numFmt numFmtId="207" formatCode="_-* #,##0_-;\-* #,##0_-;_-* &quot;-&quot;??_-;_-@_-"/>
    <numFmt numFmtId="208" formatCode="#\ ???/???"/>
    <numFmt numFmtId="209" formatCode="#,##0.0;\-#,##0.0"/>
    <numFmt numFmtId="210" formatCode="#,##0.000;\-#,##0.000"/>
    <numFmt numFmtId="211" formatCode="#,##0.0000;\-#,##0.0000"/>
    <numFmt numFmtId="212" formatCode="_-* #,##0.0_-;\-* #,##0.0_-;_-* &quot;-&quot;?_-;_-@_-"/>
  </numFmts>
  <fonts count="12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2"/>
      <color indexed="8"/>
      <name val="굴림체"/>
      <family val="3"/>
    </font>
    <font>
      <sz val="12"/>
      <name val="굴림체"/>
      <family val="3"/>
    </font>
    <font>
      <vertAlign val="superscript"/>
      <sz val="12"/>
      <name val="굴림체"/>
      <family val="3"/>
    </font>
    <font>
      <sz val="8"/>
      <name val="바탕"/>
      <family val="1"/>
    </font>
    <font>
      <sz val="11"/>
      <name val="굴림체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바탕체"/>
      <family val="1"/>
    </font>
  </fonts>
  <fills count="3">
    <fill>
      <patternFill/>
    </fill>
    <fill>
      <patternFill patternType="gray125"/>
    </fill>
    <fill>
      <patternFill patternType="gray0625">
        <fgColor indexed="22"/>
        <bgColor indexed="22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84" fontId="5" fillId="0" borderId="6" xfId="0" applyNumberFormat="1" applyFont="1" applyBorder="1" applyAlignment="1">
      <alignment vertical="center"/>
    </xf>
    <xf numFmtId="184" fontId="5" fillId="0" borderId="7" xfId="0" applyNumberFormat="1" applyFont="1" applyBorder="1" applyAlignment="1">
      <alignment vertical="center"/>
    </xf>
    <xf numFmtId="184" fontId="5" fillId="0" borderId="8" xfId="0" applyNumberFormat="1" applyFont="1" applyBorder="1" applyAlignment="1">
      <alignment horizontal="center" vertical="center"/>
    </xf>
    <xf numFmtId="184" fontId="5" fillId="0" borderId="6" xfId="0" applyNumberFormat="1" applyFont="1" applyBorder="1" applyAlignment="1">
      <alignment horizontal="center" vertical="center"/>
    </xf>
    <xf numFmtId="184" fontId="5" fillId="0" borderId="9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horizontal="center" vertical="center"/>
    </xf>
    <xf numFmtId="184" fontId="5" fillId="0" borderId="12" xfId="0" applyNumberFormat="1" applyFont="1" applyBorder="1" applyAlignment="1">
      <alignment vertical="center"/>
    </xf>
    <xf numFmtId="184" fontId="5" fillId="0" borderId="1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89" fontId="5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" fontId="5" fillId="0" borderId="22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" fontId="5" fillId="0" borderId="8" xfId="0" applyNumberFormat="1" applyFont="1" applyBorder="1" applyAlignment="1" quotePrefix="1">
      <alignment vertical="center"/>
    </xf>
    <xf numFmtId="0" fontId="5" fillId="0" borderId="29" xfId="0" applyFont="1" applyBorder="1" applyAlignment="1">
      <alignment horizontal="left" vertical="center"/>
    </xf>
    <xf numFmtId="184" fontId="5" fillId="0" borderId="6" xfId="0" applyNumberFormat="1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181" fontId="5" fillId="0" borderId="7" xfId="17" applyFont="1" applyBorder="1" applyAlignment="1">
      <alignment vertical="center"/>
    </xf>
    <xf numFmtId="191" fontId="5" fillId="0" borderId="7" xfId="17" applyNumberFormat="1" applyFont="1" applyBorder="1" applyAlignment="1">
      <alignment vertical="center"/>
    </xf>
    <xf numFmtId="181" fontId="4" fillId="2" borderId="1" xfId="17" applyFont="1" applyFill="1" applyBorder="1" applyAlignment="1">
      <alignment horizontal="center"/>
    </xf>
    <xf numFmtId="181" fontId="4" fillId="2" borderId="4" xfId="17" applyFont="1" applyFill="1" applyBorder="1" applyAlignment="1">
      <alignment horizontal="center" vertical="center"/>
    </xf>
    <xf numFmtId="181" fontId="5" fillId="0" borderId="30" xfId="17" applyFont="1" applyBorder="1" applyAlignment="1">
      <alignment vertical="center"/>
    </xf>
    <xf numFmtId="181" fontId="5" fillId="0" borderId="10" xfId="17" applyFont="1" applyBorder="1" applyAlignment="1">
      <alignment vertical="center"/>
    </xf>
    <xf numFmtId="181" fontId="5" fillId="0" borderId="12" xfId="17" applyFont="1" applyBorder="1" applyAlignment="1">
      <alignment vertical="center"/>
    </xf>
    <xf numFmtId="181" fontId="5" fillId="0" borderId="15" xfId="17" applyFont="1" applyBorder="1" applyAlignment="1">
      <alignment vertical="center"/>
    </xf>
    <xf numFmtId="181" fontId="5" fillId="0" borderId="17" xfId="17" applyFont="1" applyBorder="1" applyAlignment="1">
      <alignment vertical="center"/>
    </xf>
    <xf numFmtId="181" fontId="5" fillId="0" borderId="18" xfId="17" applyFont="1" applyBorder="1" applyAlignment="1">
      <alignment vertical="center"/>
    </xf>
    <xf numFmtId="181" fontId="5" fillId="0" borderId="18" xfId="17" applyFont="1" applyBorder="1" applyAlignment="1">
      <alignment horizontal="center" vertical="center"/>
    </xf>
    <xf numFmtId="181" fontId="5" fillId="0" borderId="7" xfId="17" applyFont="1" applyBorder="1" applyAlignment="1">
      <alignment horizontal="center" vertical="center"/>
    </xf>
    <xf numFmtId="181" fontId="5" fillId="0" borderId="0" xfId="17" applyFont="1" applyBorder="1" applyAlignment="1">
      <alignment horizontal="center" vertical="center"/>
    </xf>
    <xf numFmtId="181" fontId="5" fillId="0" borderId="22" xfId="17" applyFont="1" applyBorder="1" applyAlignment="1">
      <alignment horizontal="center" vertical="center"/>
    </xf>
    <xf numFmtId="181" fontId="5" fillId="0" borderId="22" xfId="17" applyFont="1" applyBorder="1" applyAlignment="1">
      <alignment vertical="center"/>
    </xf>
    <xf numFmtId="181" fontId="5" fillId="0" borderId="15" xfId="17" applyNumberFormat="1" applyFont="1" applyBorder="1" applyAlignment="1">
      <alignment vertical="center"/>
    </xf>
    <xf numFmtId="181" fontId="5" fillId="0" borderId="7" xfId="17" applyNumberFormat="1" applyFont="1" applyBorder="1" applyAlignment="1">
      <alignment vertical="center"/>
    </xf>
    <xf numFmtId="181" fontId="5" fillId="0" borderId="27" xfId="17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horizontal="center" vertical="center"/>
    </xf>
    <xf numFmtId="184" fontId="8" fillId="0" borderId="8" xfId="0" applyNumberFormat="1" applyFont="1" applyBorder="1" applyAlignment="1">
      <alignment horizontal="center" vertical="center" wrapText="1"/>
    </xf>
    <xf numFmtId="184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81" fontId="5" fillId="0" borderId="24" xfId="17" applyFont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181" fontId="4" fillId="0" borderId="7" xfId="17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81" fontId="5" fillId="0" borderId="7" xfId="17" applyNumberFormat="1" applyFont="1" applyBorder="1" applyAlignment="1">
      <alignment horizontal="right" vertical="center"/>
    </xf>
    <xf numFmtId="181" fontId="5" fillId="0" borderId="7" xfId="17" applyFont="1" applyBorder="1" applyAlignment="1">
      <alignment horizontal="right" vertical="center"/>
    </xf>
    <xf numFmtId="193" fontId="5" fillId="0" borderId="7" xfId="0" applyNumberFormat="1" applyFont="1" applyBorder="1" applyAlignment="1">
      <alignment vertical="center"/>
    </xf>
    <xf numFmtId="189" fontId="5" fillId="0" borderId="15" xfId="0" applyNumberFormat="1" applyFont="1" applyBorder="1" applyAlignment="1">
      <alignment vertical="center"/>
    </xf>
    <xf numFmtId="195" fontId="5" fillId="0" borderId="7" xfId="17" applyNumberFormat="1" applyFont="1" applyBorder="1" applyAlignment="1">
      <alignment vertical="center"/>
    </xf>
    <xf numFmtId="191" fontId="5" fillId="0" borderId="7" xfId="17" applyNumberFormat="1" applyFont="1" applyBorder="1" applyAlignment="1">
      <alignment horizontal="right" vertical="center"/>
    </xf>
    <xf numFmtId="192" fontId="5" fillId="0" borderId="7" xfId="17" applyNumberFormat="1" applyFont="1" applyBorder="1" applyAlignment="1">
      <alignment vertical="center"/>
    </xf>
    <xf numFmtId="184" fontId="5" fillId="0" borderId="7" xfId="0" applyNumberFormat="1" applyFont="1" applyBorder="1" applyAlignment="1">
      <alignment horizontal="center" vertical="center"/>
    </xf>
    <xf numFmtId="184" fontId="5" fillId="0" borderId="28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4" fontId="5" fillId="0" borderId="32" xfId="0" applyNumberFormat="1" applyFont="1" applyBorder="1" applyAlignment="1">
      <alignment horizontal="left" vertical="center"/>
    </xf>
    <xf numFmtId="184" fontId="5" fillId="0" borderId="24" xfId="0" applyNumberFormat="1" applyFont="1" applyBorder="1" applyAlignment="1">
      <alignment horizontal="center" vertical="center"/>
    </xf>
    <xf numFmtId="181" fontId="5" fillId="0" borderId="24" xfId="17" applyFont="1" applyBorder="1" applyAlignment="1">
      <alignment horizontal="center" vertical="center"/>
    </xf>
    <xf numFmtId="0" fontId="5" fillId="0" borderId="0" xfId="0" applyFont="1" applyAlignment="1">
      <alignment/>
    </xf>
    <xf numFmtId="181" fontId="5" fillId="0" borderId="0" xfId="17" applyFont="1" applyAlignment="1">
      <alignment/>
    </xf>
    <xf numFmtId="0" fontId="5" fillId="0" borderId="0" xfId="0" applyFont="1" applyAlignment="1">
      <alignment horizontal="center"/>
    </xf>
    <xf numFmtId="184" fontId="5" fillId="0" borderId="12" xfId="0" applyNumberFormat="1" applyFont="1" applyBorder="1" applyAlignment="1">
      <alignment horizontal="center" vertical="center"/>
    </xf>
    <xf numFmtId="184" fontId="4" fillId="2" borderId="2" xfId="0" applyNumberFormat="1" applyFont="1" applyFill="1" applyBorder="1" applyAlignment="1">
      <alignment horizontal="left" vertical="center"/>
    </xf>
    <xf numFmtId="184" fontId="4" fillId="2" borderId="5" xfId="0" applyNumberFormat="1" applyFont="1" applyFill="1" applyBorder="1" applyAlignment="1">
      <alignment horizontal="center" vertical="center"/>
    </xf>
    <xf numFmtId="184" fontId="5" fillId="0" borderId="17" xfId="0" applyNumberFormat="1" applyFont="1" applyBorder="1" applyAlignment="1">
      <alignment vertical="center"/>
    </xf>
    <xf numFmtId="184" fontId="5" fillId="0" borderId="18" xfId="0" applyNumberFormat="1" applyFont="1" applyBorder="1" applyAlignment="1">
      <alignment vertical="center"/>
    </xf>
    <xf numFmtId="184" fontId="5" fillId="0" borderId="18" xfId="0" applyNumberFormat="1" applyFont="1" applyBorder="1" applyAlignment="1">
      <alignment horizontal="center" vertical="center"/>
    </xf>
    <xf numFmtId="184" fontId="5" fillId="0" borderId="27" xfId="0" applyNumberFormat="1" applyFont="1" applyBorder="1" applyAlignment="1">
      <alignment vertical="center"/>
    </xf>
    <xf numFmtId="184" fontId="5" fillId="0" borderId="22" xfId="0" applyNumberFormat="1" applyFont="1" applyBorder="1" applyAlignment="1">
      <alignment vertical="center"/>
    </xf>
    <xf numFmtId="184" fontId="5" fillId="0" borderId="24" xfId="0" applyNumberFormat="1" applyFont="1" applyBorder="1" applyAlignment="1">
      <alignment vertical="center"/>
    </xf>
    <xf numFmtId="184" fontId="5" fillId="0" borderId="0" xfId="0" applyNumberFormat="1" applyFont="1" applyAlignment="1">
      <alignment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zoomScale="75" zoomScaleNormal="75" workbookViewId="0" topLeftCell="A1">
      <selection activeCell="G26" sqref="G26"/>
    </sheetView>
  </sheetViews>
  <sheetFormatPr defaultColWidth="9.00390625" defaultRowHeight="14.25"/>
  <cols>
    <col min="1" max="1" width="16.625" style="109" customWidth="1"/>
    <col min="2" max="2" width="19.00390625" style="7" customWidth="1"/>
    <col min="3" max="3" width="12.625" style="110" customWidth="1"/>
    <col min="4" max="4" width="4.625" style="111" customWidth="1"/>
    <col min="5" max="6" width="13.625" style="7" customWidth="1"/>
    <col min="7" max="7" width="13.625" style="121" customWidth="1"/>
    <col min="8" max="12" width="13.625" style="7" customWidth="1"/>
    <col min="13" max="13" width="16.00390625" style="7" customWidth="1"/>
    <col min="14" max="16384" width="9.00390625" style="7" customWidth="1"/>
  </cols>
  <sheetData>
    <row r="1" spans="1:26" ht="30" customHeight="1" thickBot="1">
      <c r="A1" s="1" t="s">
        <v>0</v>
      </c>
      <c r="B1" s="1" t="s">
        <v>1</v>
      </c>
      <c r="C1" s="67" t="s">
        <v>2</v>
      </c>
      <c r="D1" s="1" t="s">
        <v>3</v>
      </c>
      <c r="E1" s="2" t="s">
        <v>4</v>
      </c>
      <c r="F1" s="3"/>
      <c r="G1" s="113" t="s">
        <v>5</v>
      </c>
      <c r="H1" s="3"/>
      <c r="I1" s="4" t="s">
        <v>6</v>
      </c>
      <c r="J1" s="5" t="s">
        <v>7</v>
      </c>
      <c r="K1" s="4" t="s">
        <v>8</v>
      </c>
      <c r="L1" s="5" t="s">
        <v>9</v>
      </c>
      <c r="M1" s="1" t="s">
        <v>10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0" customHeight="1" thickBot="1">
      <c r="A2" s="8"/>
      <c r="B2" s="9"/>
      <c r="C2" s="68"/>
      <c r="D2" s="9"/>
      <c r="E2" s="10" t="s">
        <v>11</v>
      </c>
      <c r="F2" s="10" t="s">
        <v>12</v>
      </c>
      <c r="G2" s="114" t="s">
        <v>11</v>
      </c>
      <c r="H2" s="10" t="s">
        <v>12</v>
      </c>
      <c r="I2" s="10" t="s">
        <v>11</v>
      </c>
      <c r="J2" s="10" t="s">
        <v>12</v>
      </c>
      <c r="K2" s="10" t="s">
        <v>11</v>
      </c>
      <c r="L2" s="10" t="s">
        <v>12</v>
      </c>
      <c r="M2" s="9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13" ht="30" customHeight="1">
      <c r="A3" s="20" t="s">
        <v>47</v>
      </c>
      <c r="B3" s="40"/>
      <c r="C3" s="73"/>
      <c r="D3" s="41"/>
      <c r="E3" s="42"/>
      <c r="F3" s="43"/>
      <c r="G3" s="115"/>
      <c r="H3" s="43"/>
      <c r="I3" s="43"/>
      <c r="J3" s="43"/>
      <c r="K3" s="43"/>
      <c r="L3" s="43"/>
      <c r="M3" s="44"/>
    </row>
    <row r="4" spans="1:13" ht="30" customHeight="1">
      <c r="A4" s="45" t="s">
        <v>48</v>
      </c>
      <c r="B4" s="46"/>
      <c r="C4" s="74" t="s">
        <v>48</v>
      </c>
      <c r="D4" s="46" t="s">
        <v>48</v>
      </c>
      <c r="E4" s="42" t="s">
        <v>48</v>
      </c>
      <c r="F4" s="42" t="s">
        <v>48</v>
      </c>
      <c r="G4" s="116"/>
      <c r="H4" s="42" t="s">
        <v>48</v>
      </c>
      <c r="I4" s="42"/>
      <c r="J4" s="42" t="s">
        <v>48</v>
      </c>
      <c r="K4" s="42"/>
      <c r="L4" s="42" t="s">
        <v>48</v>
      </c>
      <c r="M4" s="47"/>
    </row>
    <row r="5" spans="1:13" ht="30" customHeight="1">
      <c r="A5" s="48" t="s">
        <v>51</v>
      </c>
      <c r="B5" s="46"/>
      <c r="C5" s="74" t="s">
        <v>48</v>
      </c>
      <c r="D5" s="46" t="s">
        <v>48</v>
      </c>
      <c r="E5" s="42" t="s">
        <v>48</v>
      </c>
      <c r="F5" s="42" t="s">
        <v>48</v>
      </c>
      <c r="G5" s="117"/>
      <c r="H5" s="46"/>
      <c r="I5" s="46"/>
      <c r="J5" s="46"/>
      <c r="K5" s="46"/>
      <c r="L5" s="46"/>
      <c r="M5" s="47"/>
    </row>
    <row r="6" spans="1:13" ht="30" customHeight="1">
      <c r="A6" s="48" t="s">
        <v>52</v>
      </c>
      <c r="B6" s="46"/>
      <c r="C6" s="75"/>
      <c r="D6" s="46"/>
      <c r="E6" s="46"/>
      <c r="F6" s="46"/>
      <c r="G6" s="117"/>
      <c r="H6" s="46"/>
      <c r="I6" s="46"/>
      <c r="J6" s="46"/>
      <c r="K6" s="46"/>
      <c r="L6" s="46"/>
      <c r="M6" s="47"/>
    </row>
    <row r="7" spans="1:13" ht="30" customHeight="1">
      <c r="A7" s="49" t="s">
        <v>53</v>
      </c>
      <c r="B7" s="46"/>
      <c r="C7" s="75"/>
      <c r="D7" s="46"/>
      <c r="E7" s="46"/>
      <c r="F7" s="46"/>
      <c r="G7" s="117"/>
      <c r="H7" s="46"/>
      <c r="I7" s="46"/>
      <c r="J7" s="46"/>
      <c r="K7" s="46"/>
      <c r="L7" s="46"/>
      <c r="M7" s="47"/>
    </row>
    <row r="8" spans="1:13" ht="30" customHeight="1">
      <c r="A8" s="49" t="s">
        <v>54</v>
      </c>
      <c r="B8" s="46"/>
      <c r="C8" s="75"/>
      <c r="D8" s="46"/>
      <c r="E8" s="46"/>
      <c r="F8" s="46"/>
      <c r="G8" s="117"/>
      <c r="H8" s="46"/>
      <c r="I8" s="46"/>
      <c r="J8" s="46"/>
      <c r="K8" s="46"/>
      <c r="L8" s="46"/>
      <c r="M8" s="47"/>
    </row>
    <row r="9" spans="1:13" ht="30" customHeight="1">
      <c r="A9" s="49" t="s">
        <v>112</v>
      </c>
      <c r="B9" s="46"/>
      <c r="C9" s="75"/>
      <c r="D9" s="46"/>
      <c r="E9" s="46"/>
      <c r="F9" s="46"/>
      <c r="G9" s="117"/>
      <c r="H9" s="46"/>
      <c r="I9" s="46"/>
      <c r="J9" s="46"/>
      <c r="K9" s="46"/>
      <c r="L9" s="46"/>
      <c r="M9" s="47"/>
    </row>
    <row r="10" spans="1:13" ht="30" customHeight="1">
      <c r="A10" s="48"/>
      <c r="B10" s="46"/>
      <c r="C10" s="75"/>
      <c r="D10" s="46"/>
      <c r="E10" s="46"/>
      <c r="F10" s="46"/>
      <c r="G10" s="117"/>
      <c r="H10" s="46"/>
      <c r="I10" s="46"/>
      <c r="J10" s="46"/>
      <c r="K10" s="46"/>
      <c r="L10" s="46"/>
      <c r="M10" s="47"/>
    </row>
    <row r="11" spans="1:13" ht="30" customHeight="1">
      <c r="A11" s="49" t="s">
        <v>55</v>
      </c>
      <c r="B11" s="46"/>
      <c r="C11" s="74" t="s">
        <v>48</v>
      </c>
      <c r="D11" s="46" t="s">
        <v>48</v>
      </c>
      <c r="E11" s="42" t="s">
        <v>48</v>
      </c>
      <c r="F11" s="42" t="s">
        <v>48</v>
      </c>
      <c r="G11" s="117"/>
      <c r="H11" s="46"/>
      <c r="I11" s="46"/>
      <c r="J11" s="46"/>
      <c r="K11" s="46"/>
      <c r="L11" s="46"/>
      <c r="M11" s="47"/>
    </row>
    <row r="12" spans="1:13" ht="30" customHeight="1">
      <c r="A12" s="49" t="s">
        <v>56</v>
      </c>
      <c r="B12" s="46"/>
      <c r="C12" s="75"/>
      <c r="D12" s="46"/>
      <c r="E12" s="46"/>
      <c r="F12" s="46"/>
      <c r="G12" s="117"/>
      <c r="H12" s="46"/>
      <c r="I12" s="46"/>
      <c r="J12" s="46"/>
      <c r="K12" s="46"/>
      <c r="L12" s="46"/>
      <c r="M12" s="47"/>
    </row>
    <row r="13" spans="1:13" ht="30" customHeight="1">
      <c r="A13" s="49" t="s">
        <v>57</v>
      </c>
      <c r="B13" s="46"/>
      <c r="C13" s="75"/>
      <c r="D13" s="46"/>
      <c r="E13" s="46"/>
      <c r="F13" s="46"/>
      <c r="G13" s="117"/>
      <c r="H13" s="46"/>
      <c r="I13" s="46"/>
      <c r="J13" s="46"/>
      <c r="K13" s="46"/>
      <c r="L13" s="46"/>
      <c r="M13" s="47"/>
    </row>
    <row r="14" spans="1:13" ht="30" customHeight="1">
      <c r="A14" s="49" t="s">
        <v>54</v>
      </c>
      <c r="B14" s="46"/>
      <c r="C14" s="75"/>
      <c r="D14" s="46"/>
      <c r="E14" s="46"/>
      <c r="F14" s="46"/>
      <c r="G14" s="117"/>
      <c r="H14" s="46"/>
      <c r="I14" s="46"/>
      <c r="J14" s="46"/>
      <c r="K14" s="46"/>
      <c r="L14" s="46"/>
      <c r="M14" s="47"/>
    </row>
    <row r="15" spans="1:13" ht="30" customHeight="1">
      <c r="A15" s="49" t="s">
        <v>111</v>
      </c>
      <c r="B15" s="46"/>
      <c r="C15" s="75"/>
      <c r="D15" s="46"/>
      <c r="E15" s="46"/>
      <c r="F15" s="46"/>
      <c r="G15" s="117"/>
      <c r="H15" s="46"/>
      <c r="I15" s="46"/>
      <c r="J15" s="46"/>
      <c r="K15" s="46"/>
      <c r="L15" s="46"/>
      <c r="M15" s="47"/>
    </row>
    <row r="16" spans="1:13" ht="30" customHeight="1">
      <c r="A16" s="48"/>
      <c r="B16" s="46"/>
      <c r="C16" s="75"/>
      <c r="D16" s="46"/>
      <c r="E16" s="46"/>
      <c r="F16" s="46"/>
      <c r="G16" s="117"/>
      <c r="H16" s="46"/>
      <c r="I16" s="46"/>
      <c r="J16" s="46"/>
      <c r="K16" s="46"/>
      <c r="L16" s="46"/>
      <c r="M16" s="47"/>
    </row>
    <row r="17" spans="1:13" ht="30" customHeight="1">
      <c r="A17" s="62" t="s">
        <v>58</v>
      </c>
      <c r="B17" s="59"/>
      <c r="C17" s="82" t="s">
        <v>48</v>
      </c>
      <c r="D17" s="59" t="s">
        <v>48</v>
      </c>
      <c r="E17" s="83" t="s">
        <v>48</v>
      </c>
      <c r="F17" s="83" t="s">
        <v>48</v>
      </c>
      <c r="G17" s="118"/>
      <c r="H17" s="83" t="s">
        <v>48</v>
      </c>
      <c r="I17" s="83"/>
      <c r="J17" s="83" t="s">
        <v>48</v>
      </c>
      <c r="K17" s="83"/>
      <c r="L17" s="83" t="s">
        <v>48</v>
      </c>
      <c r="M17" s="84"/>
    </row>
    <row r="18" spans="1:13" ht="30" customHeight="1">
      <c r="A18" s="49" t="s">
        <v>59</v>
      </c>
      <c r="B18" s="27"/>
      <c r="C18" s="76"/>
      <c r="D18" s="27"/>
      <c r="E18" s="60"/>
      <c r="F18" s="46"/>
      <c r="G18" s="116"/>
      <c r="H18" s="42" t="s">
        <v>48</v>
      </c>
      <c r="I18" s="42"/>
      <c r="J18" s="42" t="s">
        <v>48</v>
      </c>
      <c r="K18" s="42"/>
      <c r="L18" s="42" t="s">
        <v>48</v>
      </c>
      <c r="M18" s="47"/>
    </row>
    <row r="19" spans="1:13" ht="30" customHeight="1">
      <c r="A19" s="49" t="s">
        <v>60</v>
      </c>
      <c r="B19" s="27"/>
      <c r="C19" s="77"/>
      <c r="D19" s="50"/>
      <c r="E19" s="59"/>
      <c r="F19" s="59"/>
      <c r="G19" s="116"/>
      <c r="H19" s="42" t="s">
        <v>48</v>
      </c>
      <c r="I19" s="42"/>
      <c r="J19" s="42" t="s">
        <v>48</v>
      </c>
      <c r="K19" s="42"/>
      <c r="L19" s="42" t="s">
        <v>48</v>
      </c>
      <c r="M19" s="47"/>
    </row>
    <row r="20" spans="1:13" ht="30" customHeight="1">
      <c r="A20" s="49" t="s">
        <v>61</v>
      </c>
      <c r="B20" s="27"/>
      <c r="C20" s="76"/>
      <c r="D20" s="27"/>
      <c r="E20" s="50"/>
      <c r="F20" s="50"/>
      <c r="G20" s="116"/>
      <c r="H20" s="42" t="s">
        <v>48</v>
      </c>
      <c r="I20" s="42"/>
      <c r="J20" s="42" t="s">
        <v>48</v>
      </c>
      <c r="K20" s="42"/>
      <c r="L20" s="42" t="s">
        <v>48</v>
      </c>
      <c r="M20" s="47"/>
    </row>
    <row r="21" spans="1:13" ht="30" customHeight="1" thickBot="1">
      <c r="A21" s="88" t="s">
        <v>111</v>
      </c>
      <c r="B21" s="51"/>
      <c r="C21" s="78"/>
      <c r="D21" s="51"/>
      <c r="E21" s="51"/>
      <c r="F21" s="51"/>
      <c r="G21" s="119"/>
      <c r="H21" s="52" t="s">
        <v>48</v>
      </c>
      <c r="I21" s="52"/>
      <c r="J21" s="52" t="s">
        <v>48</v>
      </c>
      <c r="K21" s="52"/>
      <c r="L21" s="52" t="s">
        <v>48</v>
      </c>
      <c r="M21" s="53"/>
    </row>
    <row r="22" spans="1:13" ht="30" customHeight="1">
      <c r="A22" s="48" t="s">
        <v>62</v>
      </c>
      <c r="B22" s="46"/>
      <c r="C22" s="74" t="s">
        <v>48</v>
      </c>
      <c r="D22" s="46" t="s">
        <v>48</v>
      </c>
      <c r="E22" s="42" t="s">
        <v>48</v>
      </c>
      <c r="F22" s="42" t="s">
        <v>48</v>
      </c>
      <c r="G22" s="116"/>
      <c r="H22" s="42" t="s">
        <v>48</v>
      </c>
      <c r="I22" s="42"/>
      <c r="J22" s="42" t="s">
        <v>48</v>
      </c>
      <c r="K22" s="42"/>
      <c r="L22" s="42" t="s">
        <v>48</v>
      </c>
      <c r="M22" s="47"/>
    </row>
    <row r="23" spans="1:13" ht="30" customHeight="1">
      <c r="A23" s="48" t="s">
        <v>63</v>
      </c>
      <c r="B23" s="46"/>
      <c r="C23" s="75"/>
      <c r="D23" s="46"/>
      <c r="E23" s="46"/>
      <c r="F23" s="46"/>
      <c r="G23" s="116"/>
      <c r="H23" s="42" t="s">
        <v>48</v>
      </c>
      <c r="I23" s="42"/>
      <c r="J23" s="42" t="s">
        <v>48</v>
      </c>
      <c r="K23" s="42"/>
      <c r="L23" s="42" t="s">
        <v>48</v>
      </c>
      <c r="M23" s="47"/>
    </row>
    <row r="24" spans="1:13" ht="30" customHeight="1">
      <c r="A24" s="48" t="s">
        <v>64</v>
      </c>
      <c r="B24" s="46"/>
      <c r="C24" s="75"/>
      <c r="D24" s="46"/>
      <c r="E24" s="46"/>
      <c r="F24" s="46"/>
      <c r="G24" s="116"/>
      <c r="H24" s="42" t="s">
        <v>48</v>
      </c>
      <c r="I24" s="42"/>
      <c r="J24" s="42" t="s">
        <v>48</v>
      </c>
      <c r="K24" s="42"/>
      <c r="L24" s="42" t="s">
        <v>48</v>
      </c>
      <c r="M24" s="47"/>
    </row>
    <row r="25" spans="1:13" ht="30" customHeight="1">
      <c r="A25" s="48" t="s">
        <v>65</v>
      </c>
      <c r="B25" s="46"/>
      <c r="C25" s="75"/>
      <c r="D25" s="46"/>
      <c r="E25" s="46"/>
      <c r="F25" s="46"/>
      <c r="G25" s="116"/>
      <c r="H25" s="42" t="s">
        <v>48</v>
      </c>
      <c r="I25" s="42"/>
      <c r="J25" s="42" t="s">
        <v>48</v>
      </c>
      <c r="K25" s="42"/>
      <c r="L25" s="42" t="s">
        <v>48</v>
      </c>
      <c r="M25" s="47"/>
    </row>
    <row r="26" spans="1:13" ht="30" customHeight="1">
      <c r="A26" s="49" t="s">
        <v>111</v>
      </c>
      <c r="B26" s="46"/>
      <c r="C26" s="75"/>
      <c r="D26" s="46"/>
      <c r="E26" s="46"/>
      <c r="F26" s="46"/>
      <c r="G26" s="116"/>
      <c r="H26" s="42"/>
      <c r="I26" s="42"/>
      <c r="J26" s="42"/>
      <c r="K26" s="42"/>
      <c r="L26" s="42"/>
      <c r="M26" s="47"/>
    </row>
    <row r="27" spans="1:13" ht="30" customHeight="1">
      <c r="A27" s="48"/>
      <c r="B27" s="46"/>
      <c r="C27" s="75"/>
      <c r="D27" s="46"/>
      <c r="E27" s="46"/>
      <c r="F27" s="46"/>
      <c r="G27" s="116"/>
      <c r="H27" s="42"/>
      <c r="I27" s="42"/>
      <c r="J27" s="42"/>
      <c r="K27" s="42"/>
      <c r="L27" s="42"/>
      <c r="M27" s="47"/>
    </row>
    <row r="28" spans="1:13" ht="30" customHeight="1">
      <c r="A28" s="62" t="s">
        <v>66</v>
      </c>
      <c r="B28" s="59"/>
      <c r="C28" s="82" t="s">
        <v>48</v>
      </c>
      <c r="D28" s="59" t="s">
        <v>48</v>
      </c>
      <c r="E28" s="83" t="s">
        <v>48</v>
      </c>
      <c r="F28" s="83" t="s">
        <v>48</v>
      </c>
      <c r="G28" s="118"/>
      <c r="H28" s="83" t="s">
        <v>48</v>
      </c>
      <c r="I28" s="83"/>
      <c r="J28" s="83" t="s">
        <v>48</v>
      </c>
      <c r="K28" s="83"/>
      <c r="L28" s="83" t="s">
        <v>48</v>
      </c>
      <c r="M28" s="85"/>
    </row>
    <row r="29" spans="1:13" ht="30" customHeight="1">
      <c r="A29" s="48" t="s">
        <v>67</v>
      </c>
      <c r="B29" s="46"/>
      <c r="C29" s="75"/>
      <c r="D29" s="46"/>
      <c r="E29" s="46"/>
      <c r="F29" s="46"/>
      <c r="G29" s="116"/>
      <c r="H29" s="42" t="s">
        <v>48</v>
      </c>
      <c r="I29" s="42"/>
      <c r="J29" s="42" t="s">
        <v>48</v>
      </c>
      <c r="K29" s="42"/>
      <c r="L29" s="42" t="s">
        <v>48</v>
      </c>
      <c r="M29" s="54"/>
    </row>
    <row r="30" spans="1:13" ht="30" customHeight="1">
      <c r="A30" s="45" t="s">
        <v>48</v>
      </c>
      <c r="B30" s="46"/>
      <c r="C30" s="74" t="s">
        <v>48</v>
      </c>
      <c r="D30" s="46" t="s">
        <v>48</v>
      </c>
      <c r="E30" s="42" t="s">
        <v>48</v>
      </c>
      <c r="F30" s="42" t="s">
        <v>48</v>
      </c>
      <c r="G30" s="116"/>
      <c r="H30" s="42" t="s">
        <v>48</v>
      </c>
      <c r="I30" s="42"/>
      <c r="J30" s="42" t="s">
        <v>48</v>
      </c>
      <c r="K30" s="42"/>
      <c r="L30" s="42" t="s">
        <v>48</v>
      </c>
      <c r="M30" s="47"/>
    </row>
    <row r="31" spans="1:13" ht="30" customHeight="1">
      <c r="A31" s="89"/>
      <c r="B31" s="90"/>
      <c r="C31" s="91"/>
      <c r="D31" s="90"/>
      <c r="E31" s="55"/>
      <c r="F31" s="55"/>
      <c r="G31" s="120"/>
      <c r="H31" s="55"/>
      <c r="I31" s="55"/>
      <c r="J31" s="55"/>
      <c r="K31" s="55"/>
      <c r="L31" s="55"/>
      <c r="M31" s="56"/>
    </row>
    <row r="32" spans="1:13" ht="30" customHeight="1">
      <c r="A32" s="89"/>
      <c r="B32" s="90"/>
      <c r="C32" s="91"/>
      <c r="D32" s="90"/>
      <c r="E32" s="55"/>
      <c r="F32" s="55"/>
      <c r="G32" s="120"/>
      <c r="H32" s="55"/>
      <c r="I32" s="55"/>
      <c r="J32" s="55"/>
      <c r="K32" s="55"/>
      <c r="L32" s="55"/>
      <c r="M32" s="56"/>
    </row>
    <row r="33" spans="1:13" ht="30" customHeight="1">
      <c r="A33" s="89"/>
      <c r="B33" s="90"/>
      <c r="C33" s="91"/>
      <c r="D33" s="90"/>
      <c r="E33" s="55"/>
      <c r="F33" s="55"/>
      <c r="G33" s="120"/>
      <c r="H33" s="55"/>
      <c r="I33" s="55"/>
      <c r="J33" s="55"/>
      <c r="K33" s="55"/>
      <c r="L33" s="55"/>
      <c r="M33" s="56"/>
    </row>
    <row r="34" spans="1:13" ht="30" customHeight="1">
      <c r="A34" s="89"/>
      <c r="B34" s="90"/>
      <c r="C34" s="91"/>
      <c r="D34" s="90"/>
      <c r="E34" s="55"/>
      <c r="F34" s="55"/>
      <c r="G34" s="120"/>
      <c r="H34" s="55"/>
      <c r="I34" s="55"/>
      <c r="J34" s="55"/>
      <c r="K34" s="55"/>
      <c r="L34" s="55"/>
      <c r="M34" s="56"/>
    </row>
    <row r="35" spans="1:13" ht="30" customHeight="1">
      <c r="A35" s="89"/>
      <c r="B35" s="90"/>
      <c r="C35" s="91"/>
      <c r="D35" s="90"/>
      <c r="E35" s="55"/>
      <c r="F35" s="55"/>
      <c r="G35" s="120"/>
      <c r="H35" s="55"/>
      <c r="I35" s="55"/>
      <c r="J35" s="55"/>
      <c r="K35" s="55"/>
      <c r="L35" s="55"/>
      <c r="M35" s="56"/>
    </row>
    <row r="36" spans="1:13" ht="30" customHeight="1">
      <c r="A36" s="89"/>
      <c r="B36" s="90"/>
      <c r="C36" s="91"/>
      <c r="D36" s="90"/>
      <c r="E36" s="55"/>
      <c r="F36" s="55"/>
      <c r="G36" s="120"/>
      <c r="H36" s="55"/>
      <c r="I36" s="55"/>
      <c r="J36" s="55"/>
      <c r="K36" s="55"/>
      <c r="L36" s="55"/>
      <c r="M36" s="56"/>
    </row>
    <row r="37" spans="1:13" ht="30" customHeight="1">
      <c r="A37" s="89"/>
      <c r="B37" s="90"/>
      <c r="C37" s="91"/>
      <c r="D37" s="90"/>
      <c r="E37" s="55"/>
      <c r="F37" s="55"/>
      <c r="G37" s="120"/>
      <c r="H37" s="55"/>
      <c r="I37" s="55"/>
      <c r="J37" s="55"/>
      <c r="K37" s="55"/>
      <c r="L37" s="55"/>
      <c r="M37" s="56"/>
    </row>
    <row r="38" spans="1:13" ht="30" customHeight="1">
      <c r="A38" s="89"/>
      <c r="B38" s="90"/>
      <c r="C38" s="91"/>
      <c r="D38" s="90"/>
      <c r="E38" s="55"/>
      <c r="F38" s="55"/>
      <c r="G38" s="120"/>
      <c r="H38" s="55"/>
      <c r="I38" s="55"/>
      <c r="J38" s="55"/>
      <c r="K38" s="55"/>
      <c r="L38" s="55"/>
      <c r="M38" s="56"/>
    </row>
    <row r="39" spans="1:13" ht="30" customHeight="1">
      <c r="A39" s="106"/>
      <c r="B39" s="107"/>
      <c r="C39" s="108"/>
      <c r="D39" s="107"/>
      <c r="E39" s="107"/>
      <c r="F39" s="107"/>
      <c r="G39" s="120"/>
      <c r="H39" s="55"/>
      <c r="I39" s="55"/>
      <c r="J39" s="55"/>
      <c r="K39" s="55"/>
      <c r="L39" s="55"/>
      <c r="M39" s="56"/>
    </row>
    <row r="40" spans="1:13" ht="30" customHeight="1" thickBot="1">
      <c r="A40" s="57"/>
      <c r="B40" s="58"/>
      <c r="C40" s="79"/>
      <c r="D40" s="51"/>
      <c r="E40" s="52"/>
      <c r="F40" s="52"/>
      <c r="G40" s="119"/>
      <c r="H40" s="52"/>
      <c r="I40" s="52"/>
      <c r="J40" s="52"/>
      <c r="K40" s="52"/>
      <c r="L40" s="52"/>
      <c r="M40" s="53"/>
    </row>
  </sheetData>
  <printOptions/>
  <pageMargins left="0.65" right="0.63" top="1" bottom="0.9" header="0.5" footer="0.5"/>
  <pageSetup horizontalDpi="300" verticalDpi="300" orientation="landscape" paperSize="9" scale="70" r:id="rId1"/>
  <headerFooter alignWithMargins="0">
    <oddHeader>&amp;L&lt;자연표토복원공 일위대가&gt;&amp;R&lt;2002년도 하반기&gt;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zoomScale="75" zoomScaleNormal="75" workbookViewId="0" topLeftCell="A37">
      <selection activeCell="G50" sqref="G50"/>
    </sheetView>
  </sheetViews>
  <sheetFormatPr defaultColWidth="9.00390625" defaultRowHeight="14.25"/>
  <cols>
    <col min="1" max="1" width="16.625" style="109" customWidth="1"/>
    <col min="2" max="2" width="19.00390625" style="7" customWidth="1"/>
    <col min="3" max="3" width="12.625" style="110" customWidth="1"/>
    <col min="4" max="4" width="4.625" style="111" customWidth="1"/>
    <col min="5" max="12" width="13.625" style="7" customWidth="1"/>
    <col min="13" max="13" width="16.00390625" style="7" customWidth="1"/>
    <col min="14" max="16384" width="9.00390625" style="7" customWidth="1"/>
  </cols>
  <sheetData>
    <row r="1" spans="1:26" ht="30" customHeight="1" thickBot="1">
      <c r="A1" s="1" t="s">
        <v>0</v>
      </c>
      <c r="B1" s="1" t="s">
        <v>1</v>
      </c>
      <c r="C1" s="67" t="s">
        <v>2</v>
      </c>
      <c r="D1" s="1" t="s">
        <v>3</v>
      </c>
      <c r="E1" s="2" t="s">
        <v>4</v>
      </c>
      <c r="F1" s="3"/>
      <c r="G1" s="2" t="s">
        <v>5</v>
      </c>
      <c r="H1" s="3"/>
      <c r="I1" s="4" t="s">
        <v>6</v>
      </c>
      <c r="J1" s="5" t="s">
        <v>7</v>
      </c>
      <c r="K1" s="4" t="s">
        <v>8</v>
      </c>
      <c r="L1" s="5" t="s">
        <v>9</v>
      </c>
      <c r="M1" s="1" t="s">
        <v>10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0" customHeight="1" thickBot="1">
      <c r="A2" s="8"/>
      <c r="B2" s="9"/>
      <c r="C2" s="68"/>
      <c r="D2" s="9"/>
      <c r="E2" s="10" t="s">
        <v>11</v>
      </c>
      <c r="F2" s="10" t="s">
        <v>12</v>
      </c>
      <c r="G2" s="10" t="s">
        <v>11</v>
      </c>
      <c r="H2" s="10" t="s">
        <v>12</v>
      </c>
      <c r="I2" s="10" t="s">
        <v>11</v>
      </c>
      <c r="J2" s="10" t="s">
        <v>12</v>
      </c>
      <c r="K2" s="10" t="s">
        <v>11</v>
      </c>
      <c r="L2" s="10" t="s">
        <v>12</v>
      </c>
      <c r="M2" s="9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>
      <c r="A3" s="11" t="s">
        <v>86</v>
      </c>
      <c r="B3" s="12"/>
      <c r="C3" s="65"/>
      <c r="D3" s="103"/>
      <c r="E3" s="12"/>
      <c r="F3" s="12"/>
      <c r="G3" s="12"/>
      <c r="H3" s="12"/>
      <c r="I3" s="12"/>
      <c r="J3" s="12"/>
      <c r="K3" s="12"/>
      <c r="L3" s="12"/>
      <c r="M3" s="1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>
      <c r="A4" s="14" t="s">
        <v>87</v>
      </c>
      <c r="B4" s="103" t="s">
        <v>108</v>
      </c>
      <c r="C4" s="96">
        <v>12</v>
      </c>
      <c r="D4" s="103" t="s">
        <v>110</v>
      </c>
      <c r="E4" s="12">
        <v>600</v>
      </c>
      <c r="F4" s="12">
        <f>INT(E4*C4)</f>
        <v>7200</v>
      </c>
      <c r="G4" s="12"/>
      <c r="H4" s="12">
        <f>INT(G4*C4)</f>
        <v>0</v>
      </c>
      <c r="I4" s="12"/>
      <c r="J4" s="12">
        <f>INT(I4*C4)</f>
        <v>0</v>
      </c>
      <c r="K4" s="12">
        <f>I4+G4+E4</f>
        <v>600</v>
      </c>
      <c r="L4" s="12">
        <f>F4+H4+J4</f>
        <v>7200</v>
      </c>
      <c r="M4" s="13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>
      <c r="A5" s="14" t="s">
        <v>88</v>
      </c>
      <c r="B5" s="103" t="s">
        <v>89</v>
      </c>
      <c r="C5" s="97">
        <v>5</v>
      </c>
      <c r="D5" s="103" t="s">
        <v>90</v>
      </c>
      <c r="E5" s="12">
        <v>400</v>
      </c>
      <c r="F5" s="12">
        <f>INT(E5*C5)</f>
        <v>2000</v>
      </c>
      <c r="G5" s="12"/>
      <c r="H5" s="12">
        <f>INT(G5*C5)</f>
        <v>0</v>
      </c>
      <c r="I5" s="12"/>
      <c r="J5" s="12">
        <f>INT(I5*C5)</f>
        <v>0</v>
      </c>
      <c r="K5" s="12">
        <f>I5+G5+E5</f>
        <v>400</v>
      </c>
      <c r="L5" s="12">
        <f>F5+H5+J5</f>
        <v>2000</v>
      </c>
      <c r="M5" s="1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>
      <c r="A6" s="14" t="s">
        <v>91</v>
      </c>
      <c r="B6" s="27"/>
      <c r="C6" s="101">
        <v>0.1</v>
      </c>
      <c r="D6" s="103" t="s">
        <v>92</v>
      </c>
      <c r="E6" s="23"/>
      <c r="F6" s="23">
        <f>INT(E6*C6)</f>
        <v>0</v>
      </c>
      <c r="G6" s="12">
        <v>62902</v>
      </c>
      <c r="H6" s="65">
        <f>INT(G6*C6)</f>
        <v>6290</v>
      </c>
      <c r="I6" s="23"/>
      <c r="J6" s="23">
        <f>INT(I6*C6)</f>
        <v>0</v>
      </c>
      <c r="K6" s="12">
        <f>I6+G6+E6</f>
        <v>62902</v>
      </c>
      <c r="L6" s="12">
        <f>F6+H6+J6</f>
        <v>6290</v>
      </c>
      <c r="M6" s="13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14" t="s">
        <v>93</v>
      </c>
      <c r="B7" s="103"/>
      <c r="C7" s="101">
        <v>0.2</v>
      </c>
      <c r="D7" s="103" t="s">
        <v>92</v>
      </c>
      <c r="E7" s="23"/>
      <c r="F7" s="23">
        <f>INT(E7*C7)</f>
        <v>0</v>
      </c>
      <c r="G7" s="65">
        <v>45031</v>
      </c>
      <c r="H7" s="65">
        <f>INT(G7*C7)</f>
        <v>9006</v>
      </c>
      <c r="I7" s="23"/>
      <c r="J7" s="23">
        <f>INT(I7*C7)</f>
        <v>0</v>
      </c>
      <c r="K7" s="12">
        <f>I7+G7+E7</f>
        <v>45031</v>
      </c>
      <c r="L7" s="12">
        <f>F7+H7+J7</f>
        <v>9006</v>
      </c>
      <c r="M7" s="61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14" t="s">
        <v>94</v>
      </c>
      <c r="B8" s="103" t="s">
        <v>95</v>
      </c>
      <c r="C8" s="96">
        <v>1</v>
      </c>
      <c r="D8" s="103" t="s">
        <v>96</v>
      </c>
      <c r="E8" s="12"/>
      <c r="F8" s="12">
        <f>INT(SUM(F4:F5)*0.03)</f>
        <v>276</v>
      </c>
      <c r="G8" s="23"/>
      <c r="H8" s="12"/>
      <c r="I8" s="12"/>
      <c r="J8" s="12">
        <f>INT(I8*C8)</f>
        <v>0</v>
      </c>
      <c r="K8" s="12"/>
      <c r="L8" s="12">
        <f>F8+H8+J8</f>
        <v>276</v>
      </c>
      <c r="M8" s="13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14" t="s">
        <v>79</v>
      </c>
      <c r="B9" s="103"/>
      <c r="C9" s="65"/>
      <c r="D9" s="103"/>
      <c r="E9" s="12"/>
      <c r="F9" s="12">
        <f>SUM(F4:F8)</f>
        <v>9476</v>
      </c>
      <c r="G9" s="23"/>
      <c r="H9" s="12">
        <f>SUM(H4:H8)</f>
        <v>15296</v>
      </c>
      <c r="I9" s="12"/>
      <c r="J9" s="12">
        <f>SUM(J4:J8)</f>
        <v>0</v>
      </c>
      <c r="K9" s="12"/>
      <c r="L9" s="12">
        <f>SUM(L4:L8)</f>
        <v>24772</v>
      </c>
      <c r="M9" s="13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>
      <c r="A10" s="92"/>
      <c r="B10" s="93"/>
      <c r="C10" s="94"/>
      <c r="D10" s="93"/>
      <c r="E10" s="93"/>
      <c r="F10" s="93"/>
      <c r="G10" s="93"/>
      <c r="H10" s="93"/>
      <c r="I10" s="93"/>
      <c r="J10" s="93"/>
      <c r="K10" s="93"/>
      <c r="L10" s="93"/>
      <c r="M10" s="9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>
      <c r="A11" s="92"/>
      <c r="B11" s="93"/>
      <c r="C11" s="94"/>
      <c r="D11" s="93"/>
      <c r="E11" s="93"/>
      <c r="F11" s="93"/>
      <c r="G11" s="93"/>
      <c r="H11" s="93"/>
      <c r="I11" s="93"/>
      <c r="J11" s="93"/>
      <c r="K11" s="93"/>
      <c r="L11" s="93"/>
      <c r="M11" s="9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>
      <c r="A12" s="92"/>
      <c r="B12" s="93"/>
      <c r="C12" s="94"/>
      <c r="D12" s="93"/>
      <c r="E12" s="93"/>
      <c r="F12" s="93"/>
      <c r="G12" s="93"/>
      <c r="H12" s="93"/>
      <c r="I12" s="93"/>
      <c r="J12" s="93"/>
      <c r="K12" s="93"/>
      <c r="L12" s="93"/>
      <c r="M12" s="9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>
      <c r="A13" s="92"/>
      <c r="B13" s="93"/>
      <c r="C13" s="94"/>
      <c r="D13" s="93"/>
      <c r="E13" s="93"/>
      <c r="F13" s="93"/>
      <c r="G13" s="93"/>
      <c r="H13" s="93"/>
      <c r="I13" s="93"/>
      <c r="J13" s="93"/>
      <c r="K13" s="93"/>
      <c r="L13" s="93"/>
      <c r="M13" s="9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>
      <c r="A14" s="92"/>
      <c r="B14" s="93"/>
      <c r="C14" s="94"/>
      <c r="D14" s="93"/>
      <c r="E14" s="93"/>
      <c r="F14" s="93"/>
      <c r="G14" s="93"/>
      <c r="H14" s="93"/>
      <c r="I14" s="93"/>
      <c r="J14" s="93"/>
      <c r="K14" s="93"/>
      <c r="L14" s="93"/>
      <c r="M14" s="9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>
      <c r="A15" s="92"/>
      <c r="B15" s="93"/>
      <c r="C15" s="94"/>
      <c r="D15" s="93"/>
      <c r="E15" s="93"/>
      <c r="F15" s="93"/>
      <c r="G15" s="93"/>
      <c r="H15" s="93"/>
      <c r="I15" s="93"/>
      <c r="J15" s="93"/>
      <c r="K15" s="93"/>
      <c r="L15" s="93"/>
      <c r="M15" s="9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>
      <c r="A16" s="92"/>
      <c r="B16" s="93"/>
      <c r="C16" s="94"/>
      <c r="D16" s="93"/>
      <c r="E16" s="93"/>
      <c r="F16" s="93"/>
      <c r="G16" s="93"/>
      <c r="H16" s="93"/>
      <c r="I16" s="93"/>
      <c r="J16" s="93"/>
      <c r="K16" s="93"/>
      <c r="L16" s="93"/>
      <c r="M16" s="9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>
      <c r="A17" s="92"/>
      <c r="B17" s="93"/>
      <c r="C17" s="94"/>
      <c r="D17" s="93"/>
      <c r="E17" s="93"/>
      <c r="F17" s="93"/>
      <c r="G17" s="93"/>
      <c r="H17" s="93"/>
      <c r="I17" s="93"/>
      <c r="J17" s="93"/>
      <c r="K17" s="93"/>
      <c r="L17" s="93"/>
      <c r="M17" s="9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>
      <c r="A18" s="92"/>
      <c r="B18" s="93"/>
      <c r="C18" s="94"/>
      <c r="D18" s="93"/>
      <c r="E18" s="93"/>
      <c r="F18" s="93"/>
      <c r="G18" s="93"/>
      <c r="H18" s="93"/>
      <c r="I18" s="93"/>
      <c r="J18" s="93"/>
      <c r="K18" s="93"/>
      <c r="L18" s="93"/>
      <c r="M18" s="9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>
      <c r="A19" s="92"/>
      <c r="B19" s="93"/>
      <c r="C19" s="94"/>
      <c r="D19" s="93"/>
      <c r="E19" s="93"/>
      <c r="F19" s="93"/>
      <c r="G19" s="93"/>
      <c r="H19" s="93"/>
      <c r="I19" s="93"/>
      <c r="J19" s="93"/>
      <c r="K19" s="93"/>
      <c r="L19" s="93"/>
      <c r="M19" s="9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>
      <c r="A20" s="92"/>
      <c r="B20" s="93"/>
      <c r="C20" s="94"/>
      <c r="D20" s="93"/>
      <c r="E20" s="93"/>
      <c r="F20" s="93"/>
      <c r="G20" s="93"/>
      <c r="H20" s="93"/>
      <c r="I20" s="93"/>
      <c r="J20" s="93"/>
      <c r="K20" s="93"/>
      <c r="L20" s="93"/>
      <c r="M20" s="9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>
      <c r="A21" s="92"/>
      <c r="B21" s="93"/>
      <c r="C21" s="94"/>
      <c r="D21" s="93"/>
      <c r="E21" s="93"/>
      <c r="F21" s="93"/>
      <c r="G21" s="93"/>
      <c r="H21" s="93"/>
      <c r="I21" s="93"/>
      <c r="J21" s="93"/>
      <c r="K21" s="93"/>
      <c r="L21" s="93"/>
      <c r="M21" s="9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>
      <c r="A22" s="63" t="s">
        <v>97</v>
      </c>
      <c r="B22" s="104"/>
      <c r="C22" s="69"/>
      <c r="D22" s="103"/>
      <c r="E22" s="12"/>
      <c r="F22" s="12"/>
      <c r="G22" s="12"/>
      <c r="H22" s="12"/>
      <c r="I22" s="12"/>
      <c r="J22" s="12"/>
      <c r="K22" s="12"/>
      <c r="L22" s="12"/>
      <c r="M22" s="13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>
      <c r="A23" s="14" t="s">
        <v>98</v>
      </c>
      <c r="B23" s="103" t="s">
        <v>99</v>
      </c>
      <c r="C23" s="65">
        <v>12</v>
      </c>
      <c r="D23" s="103" t="s">
        <v>110</v>
      </c>
      <c r="E23" s="12">
        <v>1000</v>
      </c>
      <c r="F23" s="12">
        <f>INT(E23*C23)</f>
        <v>12000</v>
      </c>
      <c r="G23" s="12"/>
      <c r="H23" s="12">
        <f aca="true" t="shared" si="0" ref="H23:H28">INT(G23*C23)</f>
        <v>0</v>
      </c>
      <c r="I23" s="12"/>
      <c r="J23" s="12">
        <f aca="true" t="shared" si="1" ref="J23:J28">INT(I23*C23)</f>
        <v>0</v>
      </c>
      <c r="K23" s="12">
        <f>I23+G23+E23</f>
        <v>1000</v>
      </c>
      <c r="L23" s="12">
        <f aca="true" t="shared" si="2" ref="L23:L28">+J23+H23+F23</f>
        <v>12000</v>
      </c>
      <c r="M23" s="13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>
      <c r="A24" s="14" t="s">
        <v>100</v>
      </c>
      <c r="B24" s="103" t="s">
        <v>101</v>
      </c>
      <c r="C24" s="65">
        <v>5</v>
      </c>
      <c r="D24" s="103" t="s">
        <v>90</v>
      </c>
      <c r="E24" s="12">
        <v>500</v>
      </c>
      <c r="F24" s="12">
        <f>INT(E24*C24)</f>
        <v>2500</v>
      </c>
      <c r="G24" s="12"/>
      <c r="H24" s="12">
        <f t="shared" si="0"/>
        <v>0</v>
      </c>
      <c r="I24" s="12"/>
      <c r="J24" s="12">
        <f t="shared" si="1"/>
        <v>0</v>
      </c>
      <c r="K24" s="12">
        <f>I24+G24+E24</f>
        <v>500</v>
      </c>
      <c r="L24" s="12">
        <f t="shared" si="2"/>
        <v>2500</v>
      </c>
      <c r="M24" s="13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>
      <c r="A25" s="14" t="s">
        <v>102</v>
      </c>
      <c r="B25" s="103"/>
      <c r="C25" s="102">
        <v>0.02</v>
      </c>
      <c r="D25" s="103" t="s">
        <v>92</v>
      </c>
      <c r="E25" s="23"/>
      <c r="F25" s="23">
        <f>INT(E25*C25)</f>
        <v>0</v>
      </c>
      <c r="G25" s="12">
        <v>64905</v>
      </c>
      <c r="H25" s="65">
        <f t="shared" si="0"/>
        <v>1298</v>
      </c>
      <c r="I25" s="23"/>
      <c r="J25" s="23">
        <f t="shared" si="1"/>
        <v>0</v>
      </c>
      <c r="K25" s="12">
        <f>I25+G25+E25</f>
        <v>64905</v>
      </c>
      <c r="L25" s="12">
        <f t="shared" si="2"/>
        <v>1298</v>
      </c>
      <c r="M25" s="13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>
      <c r="A26" s="14" t="s">
        <v>91</v>
      </c>
      <c r="B26" s="103"/>
      <c r="C26" s="102">
        <v>0.18</v>
      </c>
      <c r="D26" s="103" t="s">
        <v>92</v>
      </c>
      <c r="E26" s="23"/>
      <c r="F26" s="23">
        <f>INT(E26*C26)</f>
        <v>0</v>
      </c>
      <c r="G26" s="12">
        <v>62902</v>
      </c>
      <c r="H26" s="65">
        <f t="shared" si="0"/>
        <v>11322</v>
      </c>
      <c r="I26" s="23"/>
      <c r="J26" s="23">
        <f t="shared" si="1"/>
        <v>0</v>
      </c>
      <c r="K26" s="12">
        <f>I26+G26+E26</f>
        <v>62902</v>
      </c>
      <c r="L26" s="12">
        <f t="shared" si="2"/>
        <v>11322</v>
      </c>
      <c r="M26" s="13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>
      <c r="A27" s="14" t="s">
        <v>93</v>
      </c>
      <c r="B27" s="103"/>
      <c r="C27" s="102">
        <v>0.25</v>
      </c>
      <c r="D27" s="103" t="s">
        <v>92</v>
      </c>
      <c r="E27" s="23"/>
      <c r="F27" s="23">
        <f>INT(E27*C27)</f>
        <v>0</v>
      </c>
      <c r="G27" s="65">
        <v>45031</v>
      </c>
      <c r="H27" s="65">
        <f t="shared" si="0"/>
        <v>11257</v>
      </c>
      <c r="I27" s="23"/>
      <c r="J27" s="23">
        <f t="shared" si="1"/>
        <v>0</v>
      </c>
      <c r="K27" s="12">
        <f>I27+G27+E27</f>
        <v>45031</v>
      </c>
      <c r="L27" s="12">
        <f t="shared" si="2"/>
        <v>11257</v>
      </c>
      <c r="M27" s="13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>
      <c r="A28" s="14" t="s">
        <v>94</v>
      </c>
      <c r="B28" s="103" t="s">
        <v>95</v>
      </c>
      <c r="C28" s="81">
        <v>1</v>
      </c>
      <c r="D28" s="103" t="s">
        <v>96</v>
      </c>
      <c r="E28" s="12"/>
      <c r="F28" s="12">
        <f>INT(SUM(F23:F24)*0.03)</f>
        <v>435</v>
      </c>
      <c r="G28" s="12"/>
      <c r="H28" s="12">
        <f t="shared" si="0"/>
        <v>0</v>
      </c>
      <c r="I28" s="12"/>
      <c r="J28" s="12">
        <f t="shared" si="1"/>
        <v>0</v>
      </c>
      <c r="K28" s="12"/>
      <c r="L28" s="12">
        <f t="shared" si="2"/>
        <v>435</v>
      </c>
      <c r="M28" s="13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>
      <c r="A29" s="14" t="s">
        <v>79</v>
      </c>
      <c r="B29" s="103"/>
      <c r="C29" s="65"/>
      <c r="D29" s="103"/>
      <c r="E29" s="12"/>
      <c r="F29" s="12">
        <f>SUM(F23:F28)</f>
        <v>14935</v>
      </c>
      <c r="G29" s="12"/>
      <c r="H29" s="12">
        <f>SUM(H23:H28)</f>
        <v>23877</v>
      </c>
      <c r="I29" s="12"/>
      <c r="J29" s="12">
        <f>SUM(J23:J28)</f>
        <v>0</v>
      </c>
      <c r="K29" s="12"/>
      <c r="L29" s="12">
        <f>SUM(L23:L28)</f>
        <v>38812</v>
      </c>
      <c r="M29" s="13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>
      <c r="A30" s="14"/>
      <c r="B30" s="103"/>
      <c r="C30" s="65"/>
      <c r="D30" s="103"/>
      <c r="E30" s="12"/>
      <c r="F30" s="12"/>
      <c r="G30" s="12"/>
      <c r="H30" s="12"/>
      <c r="I30" s="12"/>
      <c r="J30" s="12"/>
      <c r="K30" s="12"/>
      <c r="L30" s="12"/>
      <c r="M30" s="13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>
      <c r="A31" s="14"/>
      <c r="B31" s="103"/>
      <c r="C31" s="65"/>
      <c r="D31" s="103"/>
      <c r="E31" s="12"/>
      <c r="F31" s="12"/>
      <c r="G31" s="12"/>
      <c r="H31" s="12"/>
      <c r="I31" s="12"/>
      <c r="J31" s="12"/>
      <c r="K31" s="12"/>
      <c r="L31" s="12"/>
      <c r="M31" s="13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>
      <c r="A32" s="14"/>
      <c r="B32" s="103"/>
      <c r="C32" s="65"/>
      <c r="D32" s="103"/>
      <c r="E32" s="12"/>
      <c r="F32" s="12"/>
      <c r="G32" s="12"/>
      <c r="H32" s="12"/>
      <c r="I32" s="12"/>
      <c r="J32" s="12"/>
      <c r="K32" s="12"/>
      <c r="L32" s="12"/>
      <c r="M32" s="13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>
      <c r="A33" s="14"/>
      <c r="B33" s="103"/>
      <c r="C33" s="65"/>
      <c r="D33" s="103"/>
      <c r="E33" s="12"/>
      <c r="F33" s="12"/>
      <c r="G33" s="12"/>
      <c r="H33" s="12"/>
      <c r="I33" s="12"/>
      <c r="J33" s="12"/>
      <c r="K33" s="12"/>
      <c r="L33" s="12"/>
      <c r="M33" s="13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>
      <c r="A34" s="14"/>
      <c r="B34" s="103"/>
      <c r="C34" s="65"/>
      <c r="D34" s="103"/>
      <c r="E34" s="12"/>
      <c r="F34" s="12"/>
      <c r="G34" s="12"/>
      <c r="H34" s="12"/>
      <c r="I34" s="12"/>
      <c r="J34" s="12"/>
      <c r="K34" s="12"/>
      <c r="L34" s="12"/>
      <c r="M34" s="13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>
      <c r="A35" s="14"/>
      <c r="B35" s="103"/>
      <c r="C35" s="65"/>
      <c r="D35" s="103"/>
      <c r="E35" s="12"/>
      <c r="F35" s="12"/>
      <c r="G35" s="12"/>
      <c r="H35" s="12"/>
      <c r="I35" s="12"/>
      <c r="J35" s="12"/>
      <c r="K35" s="12"/>
      <c r="L35" s="12"/>
      <c r="M35" s="13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0" customHeight="1">
      <c r="A36" s="14"/>
      <c r="B36" s="103"/>
      <c r="C36" s="65"/>
      <c r="D36" s="103"/>
      <c r="E36" s="12"/>
      <c r="F36" s="12"/>
      <c r="G36" s="12"/>
      <c r="H36" s="12"/>
      <c r="I36" s="12"/>
      <c r="J36" s="12"/>
      <c r="K36" s="12"/>
      <c r="L36" s="12"/>
      <c r="M36" s="13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>
      <c r="A37" s="14"/>
      <c r="B37" s="103"/>
      <c r="C37" s="65"/>
      <c r="D37" s="103"/>
      <c r="E37" s="12"/>
      <c r="F37" s="12"/>
      <c r="G37" s="12"/>
      <c r="H37" s="12"/>
      <c r="I37" s="12"/>
      <c r="J37" s="12"/>
      <c r="K37" s="12"/>
      <c r="L37" s="12"/>
      <c r="M37" s="13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>
      <c r="A38" s="14"/>
      <c r="B38" s="103"/>
      <c r="C38" s="65"/>
      <c r="D38" s="103"/>
      <c r="E38" s="12"/>
      <c r="F38" s="12"/>
      <c r="G38" s="12"/>
      <c r="H38" s="12"/>
      <c r="I38" s="12"/>
      <c r="J38" s="12"/>
      <c r="K38" s="12"/>
      <c r="L38" s="12"/>
      <c r="M38" s="13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>
      <c r="A39" s="14"/>
      <c r="B39" s="103"/>
      <c r="C39" s="65"/>
      <c r="D39" s="103"/>
      <c r="E39" s="12"/>
      <c r="F39" s="12"/>
      <c r="G39" s="12"/>
      <c r="H39" s="12"/>
      <c r="I39" s="12"/>
      <c r="J39" s="12"/>
      <c r="K39" s="12"/>
      <c r="L39" s="12"/>
      <c r="M39" s="13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0" customHeight="1" thickBot="1">
      <c r="A40" s="15"/>
      <c r="B40" s="105"/>
      <c r="C40" s="70"/>
      <c r="D40" s="105"/>
      <c r="E40" s="16"/>
      <c r="F40" s="16"/>
      <c r="G40" s="16"/>
      <c r="H40" s="16"/>
      <c r="I40" s="16"/>
      <c r="J40" s="16"/>
      <c r="K40" s="16"/>
      <c r="L40" s="16"/>
      <c r="M40" s="17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>
      <c r="A41" s="11" t="s">
        <v>103</v>
      </c>
      <c r="B41" s="18"/>
      <c r="C41" s="71"/>
      <c r="D41" s="112"/>
      <c r="E41" s="12"/>
      <c r="F41" s="18"/>
      <c r="G41" s="18"/>
      <c r="H41" s="18"/>
      <c r="I41" s="18"/>
      <c r="J41" s="18"/>
      <c r="K41" s="18"/>
      <c r="L41" s="18"/>
      <c r="M41" s="19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0" customHeight="1">
      <c r="A42" s="14" t="s">
        <v>23</v>
      </c>
      <c r="B42" s="103" t="s">
        <v>24</v>
      </c>
      <c r="C42" s="65">
        <v>13</v>
      </c>
      <c r="D42" s="103" t="s">
        <v>13</v>
      </c>
      <c r="E42" s="12">
        <v>2100</v>
      </c>
      <c r="F42" s="12">
        <f aca="true" t="shared" si="3" ref="F42:F52">INT(E42*C42)</f>
        <v>27300</v>
      </c>
      <c r="G42" s="12"/>
      <c r="H42" s="12">
        <f aca="true" t="shared" si="4" ref="H42:H51">INT(G42*C42)</f>
        <v>0</v>
      </c>
      <c r="I42" s="12"/>
      <c r="J42" s="12">
        <f aca="true" t="shared" si="5" ref="J42:J52">INT(I42*C42)</f>
        <v>0</v>
      </c>
      <c r="K42" s="12">
        <f aca="true" t="shared" si="6" ref="K42:K52">E42+G42+I42</f>
        <v>2100</v>
      </c>
      <c r="L42" s="12">
        <f aca="true" t="shared" si="7" ref="L42:L52">+J42+H42+F42</f>
        <v>27300</v>
      </c>
      <c r="M42" s="13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0" customHeight="1">
      <c r="A43" s="14" t="s">
        <v>25</v>
      </c>
      <c r="B43" s="103" t="s">
        <v>104</v>
      </c>
      <c r="C43" s="66">
        <v>2.3</v>
      </c>
      <c r="D43" s="103" t="s">
        <v>15</v>
      </c>
      <c r="E43" s="12">
        <v>800</v>
      </c>
      <c r="F43" s="12">
        <f t="shared" si="3"/>
        <v>1840</v>
      </c>
      <c r="G43" s="12"/>
      <c r="H43" s="12">
        <f t="shared" si="4"/>
        <v>0</v>
      </c>
      <c r="I43" s="12"/>
      <c r="J43" s="12">
        <f t="shared" si="5"/>
        <v>0</v>
      </c>
      <c r="K43" s="12">
        <f t="shared" si="6"/>
        <v>800</v>
      </c>
      <c r="L43" s="12">
        <f t="shared" si="7"/>
        <v>1840</v>
      </c>
      <c r="M43" s="13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" customHeight="1">
      <c r="A44" s="14" t="s">
        <v>14</v>
      </c>
      <c r="B44" s="103" t="s">
        <v>105</v>
      </c>
      <c r="C44" s="65">
        <v>5</v>
      </c>
      <c r="D44" s="103" t="s">
        <v>15</v>
      </c>
      <c r="E44" s="12">
        <v>700</v>
      </c>
      <c r="F44" s="12">
        <f t="shared" si="3"/>
        <v>3500</v>
      </c>
      <c r="G44" s="12"/>
      <c r="H44" s="12">
        <f t="shared" si="4"/>
        <v>0</v>
      </c>
      <c r="I44" s="12"/>
      <c r="J44" s="12">
        <f t="shared" si="5"/>
        <v>0</v>
      </c>
      <c r="K44" s="12">
        <f t="shared" si="6"/>
        <v>700</v>
      </c>
      <c r="L44" s="12">
        <f t="shared" si="7"/>
        <v>3500</v>
      </c>
      <c r="M44" s="13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0" customHeight="1">
      <c r="A45" s="14" t="s">
        <v>26</v>
      </c>
      <c r="B45" s="103" t="s">
        <v>27</v>
      </c>
      <c r="C45" s="65">
        <v>13</v>
      </c>
      <c r="D45" s="103" t="s">
        <v>28</v>
      </c>
      <c r="E45" s="12">
        <v>140</v>
      </c>
      <c r="F45" s="12">
        <f t="shared" si="3"/>
        <v>1820</v>
      </c>
      <c r="G45" s="12"/>
      <c r="H45" s="12">
        <f t="shared" si="4"/>
        <v>0</v>
      </c>
      <c r="I45" s="12"/>
      <c r="J45" s="12">
        <f t="shared" si="5"/>
        <v>0</v>
      </c>
      <c r="K45" s="12">
        <f t="shared" si="6"/>
        <v>140</v>
      </c>
      <c r="L45" s="12">
        <f t="shared" si="7"/>
        <v>1820</v>
      </c>
      <c r="M45" s="13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0" customHeight="1">
      <c r="A46" s="14" t="s">
        <v>16</v>
      </c>
      <c r="B46" s="103"/>
      <c r="C46" s="102">
        <v>0.05</v>
      </c>
      <c r="D46" s="103" t="s">
        <v>17</v>
      </c>
      <c r="E46" s="12"/>
      <c r="F46" s="12">
        <f t="shared" si="3"/>
        <v>0</v>
      </c>
      <c r="G46" s="12">
        <v>64905</v>
      </c>
      <c r="H46" s="12">
        <f t="shared" si="4"/>
        <v>3245</v>
      </c>
      <c r="I46" s="12"/>
      <c r="J46" s="12">
        <f t="shared" si="5"/>
        <v>0</v>
      </c>
      <c r="K46" s="12">
        <f t="shared" si="6"/>
        <v>64905</v>
      </c>
      <c r="L46" s="12">
        <f t="shared" si="7"/>
        <v>3245</v>
      </c>
      <c r="M46" s="61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0" customHeight="1">
      <c r="A47" s="14" t="s">
        <v>29</v>
      </c>
      <c r="B47" s="103"/>
      <c r="C47" s="102">
        <v>0.12</v>
      </c>
      <c r="D47" s="103" t="s">
        <v>17</v>
      </c>
      <c r="E47" s="12"/>
      <c r="F47" s="12">
        <f t="shared" si="3"/>
        <v>0</v>
      </c>
      <c r="G47" s="12">
        <v>58322</v>
      </c>
      <c r="H47" s="12">
        <f t="shared" si="4"/>
        <v>6998</v>
      </c>
      <c r="I47" s="12"/>
      <c r="J47" s="12">
        <f t="shared" si="5"/>
        <v>0</v>
      </c>
      <c r="K47" s="12">
        <f t="shared" si="6"/>
        <v>58322</v>
      </c>
      <c r="L47" s="12">
        <f t="shared" si="7"/>
        <v>6998</v>
      </c>
      <c r="M47" s="13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0" customHeight="1">
      <c r="A48" s="14" t="s">
        <v>18</v>
      </c>
      <c r="B48" s="103"/>
      <c r="C48" s="102">
        <v>0.26</v>
      </c>
      <c r="D48" s="103" t="s">
        <v>17</v>
      </c>
      <c r="E48" s="23"/>
      <c r="F48" s="23">
        <f t="shared" si="3"/>
        <v>0</v>
      </c>
      <c r="G48" s="12">
        <v>62902</v>
      </c>
      <c r="H48" s="65">
        <f t="shared" si="4"/>
        <v>16354</v>
      </c>
      <c r="I48" s="23"/>
      <c r="J48" s="23">
        <f t="shared" si="5"/>
        <v>0</v>
      </c>
      <c r="K48" s="12">
        <f t="shared" si="6"/>
        <v>62902</v>
      </c>
      <c r="L48" s="12">
        <f t="shared" si="7"/>
        <v>16354</v>
      </c>
      <c r="M48" s="13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0" customHeight="1">
      <c r="A49" s="14" t="s">
        <v>19</v>
      </c>
      <c r="B49" s="103"/>
      <c r="C49" s="102">
        <v>0.38</v>
      </c>
      <c r="D49" s="103" t="s">
        <v>17</v>
      </c>
      <c r="E49" s="23"/>
      <c r="F49" s="23">
        <f t="shared" si="3"/>
        <v>0</v>
      </c>
      <c r="G49" s="65">
        <v>45031</v>
      </c>
      <c r="H49" s="65">
        <f t="shared" si="4"/>
        <v>17111</v>
      </c>
      <c r="I49" s="23"/>
      <c r="J49" s="23">
        <f t="shared" si="5"/>
        <v>0</v>
      </c>
      <c r="K49" s="12">
        <f t="shared" si="6"/>
        <v>45031</v>
      </c>
      <c r="L49" s="12">
        <f t="shared" si="7"/>
        <v>17111</v>
      </c>
      <c r="M49" s="13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0" customHeight="1">
      <c r="A50" s="14" t="s">
        <v>30</v>
      </c>
      <c r="B50" s="103" t="s">
        <v>31</v>
      </c>
      <c r="C50" s="102">
        <v>0.19</v>
      </c>
      <c r="D50" s="103" t="s">
        <v>32</v>
      </c>
      <c r="E50" s="12">
        <v>7689</v>
      </c>
      <c r="F50" s="12">
        <f t="shared" si="3"/>
        <v>1460</v>
      </c>
      <c r="G50" s="12">
        <v>11073</v>
      </c>
      <c r="H50" s="12">
        <f t="shared" si="4"/>
        <v>2103</v>
      </c>
      <c r="I50" s="12">
        <v>4678</v>
      </c>
      <c r="J50" s="12">
        <f t="shared" si="5"/>
        <v>888</v>
      </c>
      <c r="K50" s="12">
        <f>E50+G50+I50</f>
        <v>23440</v>
      </c>
      <c r="L50" s="12">
        <f t="shared" si="7"/>
        <v>4451</v>
      </c>
      <c r="M50" s="13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0" customHeight="1">
      <c r="A51" s="14" t="s">
        <v>20</v>
      </c>
      <c r="B51" s="103" t="s">
        <v>95</v>
      </c>
      <c r="C51" s="81">
        <v>1</v>
      </c>
      <c r="D51" s="103" t="s">
        <v>22</v>
      </c>
      <c r="E51" s="12"/>
      <c r="F51" s="12">
        <f>INT(SUM(F42:F50)*0.03)</f>
        <v>1077</v>
      </c>
      <c r="G51" s="12"/>
      <c r="H51" s="12">
        <f t="shared" si="4"/>
        <v>0</v>
      </c>
      <c r="I51" s="12"/>
      <c r="J51" s="12">
        <f t="shared" si="5"/>
        <v>0</v>
      </c>
      <c r="K51" s="12">
        <f t="shared" si="6"/>
        <v>0</v>
      </c>
      <c r="L51" s="12">
        <f t="shared" si="7"/>
        <v>1077</v>
      </c>
      <c r="M51" s="13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0" customHeight="1">
      <c r="A52" s="14" t="s">
        <v>106</v>
      </c>
      <c r="B52" s="103" t="s">
        <v>107</v>
      </c>
      <c r="C52" s="81">
        <v>1</v>
      </c>
      <c r="D52" s="103" t="s">
        <v>22</v>
      </c>
      <c r="E52" s="12"/>
      <c r="F52" s="12">
        <f t="shared" si="3"/>
        <v>0</v>
      </c>
      <c r="G52" s="12"/>
      <c r="H52" s="12">
        <f>INT(SUM(H43:H51)*0.02)</f>
        <v>916</v>
      </c>
      <c r="I52" s="12"/>
      <c r="J52" s="12">
        <f t="shared" si="5"/>
        <v>0</v>
      </c>
      <c r="K52" s="12">
        <f t="shared" si="6"/>
        <v>0</v>
      </c>
      <c r="L52" s="12">
        <f t="shared" si="7"/>
        <v>916</v>
      </c>
      <c r="M52" s="13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0" customHeight="1">
      <c r="A53" s="14" t="s">
        <v>79</v>
      </c>
      <c r="B53" s="103"/>
      <c r="C53" s="65"/>
      <c r="D53" s="103"/>
      <c r="E53" s="12"/>
      <c r="F53" s="12">
        <f>SUM(F42:F52)</f>
        <v>36997</v>
      </c>
      <c r="G53" s="12"/>
      <c r="H53" s="12">
        <f>SUM(H42:H52)</f>
        <v>46727</v>
      </c>
      <c r="I53" s="12"/>
      <c r="J53" s="12">
        <f>SUM(J42:J52)</f>
        <v>888</v>
      </c>
      <c r="K53" s="12"/>
      <c r="L53" s="12">
        <f>SUM(L42:L52)</f>
        <v>84612</v>
      </c>
      <c r="M53" s="13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0" customHeight="1">
      <c r="A54" s="14"/>
      <c r="B54" s="103"/>
      <c r="C54" s="65"/>
      <c r="D54" s="103"/>
      <c r="E54" s="12"/>
      <c r="F54" s="12"/>
      <c r="G54" s="12"/>
      <c r="H54" s="12"/>
      <c r="I54" s="12"/>
      <c r="J54" s="12"/>
      <c r="K54" s="12"/>
      <c r="L54" s="12"/>
      <c r="M54" s="13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0" customHeight="1">
      <c r="A55" s="14"/>
      <c r="B55" s="103"/>
      <c r="C55" s="65"/>
      <c r="D55" s="103"/>
      <c r="E55" s="12"/>
      <c r="F55" s="12"/>
      <c r="G55" s="12"/>
      <c r="H55" s="12"/>
      <c r="I55" s="12"/>
      <c r="J55" s="12"/>
      <c r="K55" s="12"/>
      <c r="L55" s="12"/>
      <c r="M55" s="13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0" customHeight="1">
      <c r="A56" s="14"/>
      <c r="B56" s="103"/>
      <c r="C56" s="65"/>
      <c r="D56" s="103"/>
      <c r="E56" s="12"/>
      <c r="F56" s="12"/>
      <c r="G56" s="12"/>
      <c r="H56" s="12"/>
      <c r="I56" s="12"/>
      <c r="J56" s="12"/>
      <c r="K56" s="12"/>
      <c r="L56" s="12"/>
      <c r="M56" s="13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0" customHeight="1">
      <c r="A57" s="14"/>
      <c r="B57" s="103"/>
      <c r="C57" s="65"/>
      <c r="D57" s="103"/>
      <c r="E57" s="12"/>
      <c r="F57" s="12"/>
      <c r="G57" s="12"/>
      <c r="H57" s="12"/>
      <c r="I57" s="12"/>
      <c r="J57" s="12"/>
      <c r="K57" s="12"/>
      <c r="L57" s="12"/>
      <c r="M57" s="13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0" customHeight="1">
      <c r="A58" s="14"/>
      <c r="B58" s="103"/>
      <c r="C58" s="65"/>
      <c r="D58" s="103"/>
      <c r="E58" s="12"/>
      <c r="F58" s="12"/>
      <c r="G58" s="12"/>
      <c r="H58" s="12"/>
      <c r="I58" s="12"/>
      <c r="J58" s="12"/>
      <c r="K58" s="12"/>
      <c r="L58" s="12"/>
      <c r="M58" s="13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0" customHeight="1" thickBot="1">
      <c r="A59" s="15"/>
      <c r="B59" s="105"/>
      <c r="C59" s="70"/>
      <c r="D59" s="105"/>
      <c r="E59" s="16"/>
      <c r="F59" s="16"/>
      <c r="G59" s="16"/>
      <c r="H59" s="16"/>
      <c r="I59" s="16"/>
      <c r="J59" s="16"/>
      <c r="K59" s="16"/>
      <c r="L59" s="16"/>
      <c r="M59" s="17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</sheetData>
  <printOptions/>
  <pageMargins left="0.65" right="0.6" top="1" bottom="0.93" header="0.5" footer="0.5"/>
  <pageSetup horizontalDpi="600" verticalDpi="600" orientation="landscape" paperSize="9" scale="70" r:id="rId1"/>
  <headerFooter alignWithMargins="0">
    <oddHeader>&amp;L&lt;안정화재설치공&gt;&amp;R&lt;2002년도 하반기&gt;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135"/>
  <sheetViews>
    <sheetView tabSelected="1" zoomScale="75" zoomScaleNormal="75" workbookViewId="0" topLeftCell="A86">
      <selection activeCell="H147" sqref="H147"/>
    </sheetView>
  </sheetViews>
  <sheetFormatPr defaultColWidth="9.00390625" defaultRowHeight="14.25"/>
  <cols>
    <col min="1" max="1" width="16.625" style="109" customWidth="1"/>
    <col min="2" max="2" width="19.00390625" style="7" customWidth="1"/>
    <col min="3" max="3" width="12.625" style="110" customWidth="1"/>
    <col min="4" max="4" width="4.625" style="111" customWidth="1"/>
    <col min="5" max="12" width="13.625" style="7" customWidth="1"/>
    <col min="13" max="13" width="16.00390625" style="7" customWidth="1"/>
    <col min="14" max="16384" width="9.00390625" style="7" customWidth="1"/>
  </cols>
  <sheetData>
    <row r="1" spans="1:26" ht="30" customHeight="1" thickBot="1">
      <c r="A1" s="1" t="s">
        <v>0</v>
      </c>
      <c r="B1" s="1" t="s">
        <v>1</v>
      </c>
      <c r="C1" s="67" t="s">
        <v>2</v>
      </c>
      <c r="D1" s="1" t="s">
        <v>3</v>
      </c>
      <c r="E1" s="2" t="s">
        <v>4</v>
      </c>
      <c r="F1" s="3"/>
      <c r="G1" s="2" t="s">
        <v>5</v>
      </c>
      <c r="H1" s="3"/>
      <c r="I1" s="4" t="s">
        <v>6</v>
      </c>
      <c r="J1" s="5" t="s">
        <v>7</v>
      </c>
      <c r="K1" s="4" t="s">
        <v>8</v>
      </c>
      <c r="L1" s="5" t="s">
        <v>9</v>
      </c>
      <c r="M1" s="1" t="s">
        <v>10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0" customHeight="1" thickBot="1">
      <c r="A2" s="8"/>
      <c r="B2" s="9"/>
      <c r="C2" s="68"/>
      <c r="D2" s="9"/>
      <c r="E2" s="10" t="s">
        <v>11</v>
      </c>
      <c r="F2" s="10" t="s">
        <v>12</v>
      </c>
      <c r="G2" s="10" t="s">
        <v>11</v>
      </c>
      <c r="H2" s="10" t="s">
        <v>12</v>
      </c>
      <c r="I2" s="10" t="s">
        <v>11</v>
      </c>
      <c r="J2" s="10" t="s">
        <v>12</v>
      </c>
      <c r="K2" s="10" t="s">
        <v>11</v>
      </c>
      <c r="L2" s="10" t="s">
        <v>12</v>
      </c>
      <c r="M2" s="9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>
      <c r="A3" s="20" t="s">
        <v>68</v>
      </c>
      <c r="B3" s="21"/>
      <c r="C3" s="21"/>
      <c r="D3" s="22"/>
      <c r="E3" s="23"/>
      <c r="F3" s="24"/>
      <c r="G3" s="24"/>
      <c r="H3" s="24"/>
      <c r="I3" s="24"/>
      <c r="J3" s="24"/>
      <c r="K3" s="24"/>
      <c r="L3" s="24"/>
      <c r="M3" s="2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>
      <c r="A4" s="26" t="s">
        <v>69</v>
      </c>
      <c r="B4" s="64" t="s">
        <v>70</v>
      </c>
      <c r="C4" s="28">
        <v>41.7</v>
      </c>
      <c r="D4" s="27" t="s">
        <v>33</v>
      </c>
      <c r="E4" s="65">
        <v>750</v>
      </c>
      <c r="F4" s="65">
        <f aca="true" t="shared" si="0" ref="F4:F16">INT(E4*C4)</f>
        <v>31275</v>
      </c>
      <c r="G4" s="23"/>
      <c r="H4" s="23">
        <f aca="true" t="shared" si="1" ref="H4:H16">INT(G4*C4)</f>
        <v>0</v>
      </c>
      <c r="I4" s="23"/>
      <c r="J4" s="23">
        <f aca="true" t="shared" si="2" ref="J4:J16">INT(I4*C4)</f>
        <v>0</v>
      </c>
      <c r="K4" s="65">
        <f aca="true" t="shared" si="3" ref="K4:K11">E4+G4+I4</f>
        <v>750</v>
      </c>
      <c r="L4" s="65">
        <f aca="true" t="shared" si="4" ref="L4:L18">+J4+H4+F4</f>
        <v>31275</v>
      </c>
      <c r="M4" s="8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>
      <c r="A5" s="26" t="s">
        <v>71</v>
      </c>
      <c r="B5" s="64" t="s">
        <v>34</v>
      </c>
      <c r="C5" s="28">
        <v>16</v>
      </c>
      <c r="D5" s="27" t="s">
        <v>33</v>
      </c>
      <c r="E5" s="65">
        <v>610</v>
      </c>
      <c r="F5" s="65">
        <f t="shared" si="0"/>
        <v>9760</v>
      </c>
      <c r="G5" s="23"/>
      <c r="H5" s="23">
        <f t="shared" si="1"/>
        <v>0</v>
      </c>
      <c r="I5" s="23"/>
      <c r="J5" s="23">
        <f t="shared" si="2"/>
        <v>0</v>
      </c>
      <c r="K5" s="65">
        <f t="shared" si="3"/>
        <v>610</v>
      </c>
      <c r="L5" s="65">
        <f t="shared" si="4"/>
        <v>9760</v>
      </c>
      <c r="M5" s="8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>
      <c r="A6" s="26" t="s">
        <v>72</v>
      </c>
      <c r="B6" s="64" t="s">
        <v>49</v>
      </c>
      <c r="C6" s="28">
        <v>1.7</v>
      </c>
      <c r="D6" s="27" t="s">
        <v>33</v>
      </c>
      <c r="E6" s="65">
        <v>3000</v>
      </c>
      <c r="F6" s="65">
        <f t="shared" si="0"/>
        <v>5100</v>
      </c>
      <c r="G6" s="23"/>
      <c r="H6" s="23">
        <f t="shared" si="1"/>
        <v>0</v>
      </c>
      <c r="I6" s="23"/>
      <c r="J6" s="23">
        <f t="shared" si="2"/>
        <v>0</v>
      </c>
      <c r="K6" s="65">
        <f t="shared" si="3"/>
        <v>3000</v>
      </c>
      <c r="L6" s="65">
        <f t="shared" si="4"/>
        <v>5100</v>
      </c>
      <c r="M6" s="8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26" t="s">
        <v>73</v>
      </c>
      <c r="B7" s="64" t="s">
        <v>74</v>
      </c>
      <c r="C7" s="28">
        <v>10</v>
      </c>
      <c r="D7" s="27" t="s">
        <v>35</v>
      </c>
      <c r="E7" s="65">
        <v>40</v>
      </c>
      <c r="F7" s="65">
        <f t="shared" si="0"/>
        <v>400</v>
      </c>
      <c r="G7" s="23"/>
      <c r="H7" s="23">
        <f t="shared" si="1"/>
        <v>0</v>
      </c>
      <c r="I7" s="23"/>
      <c r="J7" s="23">
        <f t="shared" si="2"/>
        <v>0</v>
      </c>
      <c r="K7" s="65">
        <f t="shared" si="3"/>
        <v>40</v>
      </c>
      <c r="L7" s="65">
        <f t="shared" si="4"/>
        <v>400</v>
      </c>
      <c r="M7" s="8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26" t="s">
        <v>75</v>
      </c>
      <c r="B8" s="64" t="s">
        <v>76</v>
      </c>
      <c r="C8" s="28">
        <v>0.2</v>
      </c>
      <c r="D8" s="27" t="s">
        <v>36</v>
      </c>
      <c r="E8" s="65">
        <v>170000</v>
      </c>
      <c r="F8" s="65">
        <f t="shared" si="0"/>
        <v>34000</v>
      </c>
      <c r="G8" s="23"/>
      <c r="H8" s="23">
        <f t="shared" si="1"/>
        <v>0</v>
      </c>
      <c r="I8" s="23"/>
      <c r="J8" s="23">
        <f t="shared" si="2"/>
        <v>0</v>
      </c>
      <c r="K8" s="65">
        <f t="shared" si="3"/>
        <v>170000</v>
      </c>
      <c r="L8" s="65">
        <f t="shared" si="4"/>
        <v>34000</v>
      </c>
      <c r="M8" s="8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26" t="s">
        <v>16</v>
      </c>
      <c r="B9" s="27"/>
      <c r="C9" s="98">
        <v>0.019</v>
      </c>
      <c r="D9" s="27" t="s">
        <v>17</v>
      </c>
      <c r="E9" s="23"/>
      <c r="F9" s="23">
        <f t="shared" si="0"/>
        <v>0</v>
      </c>
      <c r="G9" s="12">
        <v>64905</v>
      </c>
      <c r="H9" s="65">
        <f t="shared" si="1"/>
        <v>1233</v>
      </c>
      <c r="I9" s="23"/>
      <c r="J9" s="23">
        <f t="shared" si="2"/>
        <v>0</v>
      </c>
      <c r="K9" s="65">
        <f t="shared" si="3"/>
        <v>64905</v>
      </c>
      <c r="L9" s="65">
        <f t="shared" si="4"/>
        <v>1233</v>
      </c>
      <c r="M9" s="61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>
      <c r="A10" s="26" t="s">
        <v>18</v>
      </c>
      <c r="B10" s="27"/>
      <c r="C10" s="98">
        <v>0.037</v>
      </c>
      <c r="D10" s="27" t="s">
        <v>17</v>
      </c>
      <c r="E10" s="23"/>
      <c r="F10" s="23">
        <f t="shared" si="0"/>
        <v>0</v>
      </c>
      <c r="G10" s="12">
        <v>62902</v>
      </c>
      <c r="H10" s="65">
        <f t="shared" si="1"/>
        <v>2327</v>
      </c>
      <c r="I10" s="23"/>
      <c r="J10" s="23">
        <f t="shared" si="2"/>
        <v>0</v>
      </c>
      <c r="K10" s="65">
        <f t="shared" si="3"/>
        <v>62902</v>
      </c>
      <c r="L10" s="65">
        <f t="shared" si="4"/>
        <v>2327</v>
      </c>
      <c r="M10" s="29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>
      <c r="A11" s="26" t="s">
        <v>19</v>
      </c>
      <c r="B11" s="27"/>
      <c r="C11" s="98">
        <v>0.123</v>
      </c>
      <c r="D11" s="27" t="s">
        <v>17</v>
      </c>
      <c r="E11" s="23"/>
      <c r="F11" s="23">
        <f t="shared" si="0"/>
        <v>0</v>
      </c>
      <c r="G11" s="65">
        <v>45031</v>
      </c>
      <c r="H11" s="65">
        <f t="shared" si="1"/>
        <v>5538</v>
      </c>
      <c r="I11" s="23"/>
      <c r="J11" s="23">
        <f t="shared" si="2"/>
        <v>0</v>
      </c>
      <c r="K11" s="65">
        <f t="shared" si="3"/>
        <v>45031</v>
      </c>
      <c r="L11" s="65">
        <f t="shared" si="4"/>
        <v>5538</v>
      </c>
      <c r="M11" s="29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>
      <c r="A12" s="26" t="s">
        <v>37</v>
      </c>
      <c r="B12" s="27" t="s">
        <v>77</v>
      </c>
      <c r="C12" s="98">
        <v>0.072</v>
      </c>
      <c r="D12" s="27" t="s">
        <v>32</v>
      </c>
      <c r="E12" s="65">
        <v>3728</v>
      </c>
      <c r="F12" s="65">
        <f t="shared" si="0"/>
        <v>268</v>
      </c>
      <c r="G12" s="65">
        <v>11073</v>
      </c>
      <c r="H12" s="65">
        <f t="shared" si="1"/>
        <v>797</v>
      </c>
      <c r="I12" s="65">
        <v>86828</v>
      </c>
      <c r="J12" s="65">
        <f t="shared" si="2"/>
        <v>6251</v>
      </c>
      <c r="K12" s="65">
        <f>E12+G12+I12</f>
        <v>101629</v>
      </c>
      <c r="L12" s="65">
        <f t="shared" si="4"/>
        <v>7316</v>
      </c>
      <c r="M12" s="29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>
      <c r="A13" s="26" t="s">
        <v>38</v>
      </c>
      <c r="B13" s="27" t="s">
        <v>39</v>
      </c>
      <c r="C13" s="98">
        <v>0.072</v>
      </c>
      <c r="D13" s="27" t="s">
        <v>32</v>
      </c>
      <c r="E13" s="65">
        <v>3728</v>
      </c>
      <c r="F13" s="65">
        <f t="shared" si="0"/>
        <v>268</v>
      </c>
      <c r="G13" s="65">
        <v>11610</v>
      </c>
      <c r="H13" s="65">
        <f t="shared" si="1"/>
        <v>835</v>
      </c>
      <c r="I13" s="65">
        <v>3344</v>
      </c>
      <c r="J13" s="65">
        <f t="shared" si="2"/>
        <v>240</v>
      </c>
      <c r="K13" s="65">
        <f>E13+G13+I13</f>
        <v>18682</v>
      </c>
      <c r="L13" s="65">
        <f t="shared" si="4"/>
        <v>1343</v>
      </c>
      <c r="M13" s="29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>
      <c r="A14" s="26" t="s">
        <v>78</v>
      </c>
      <c r="B14" s="27" t="s">
        <v>40</v>
      </c>
      <c r="C14" s="98">
        <v>0.072</v>
      </c>
      <c r="D14" s="27" t="s">
        <v>32</v>
      </c>
      <c r="E14" s="65">
        <v>7479</v>
      </c>
      <c r="F14" s="65">
        <f t="shared" si="0"/>
        <v>538</v>
      </c>
      <c r="G14" s="65">
        <v>11610</v>
      </c>
      <c r="H14" s="65">
        <f t="shared" si="1"/>
        <v>835</v>
      </c>
      <c r="I14" s="65">
        <v>6008</v>
      </c>
      <c r="J14" s="65">
        <f t="shared" si="2"/>
        <v>432</v>
      </c>
      <c r="K14" s="65">
        <f>E14+G14+I14</f>
        <v>25097</v>
      </c>
      <c r="L14" s="65">
        <f t="shared" si="4"/>
        <v>1805</v>
      </c>
      <c r="M14" s="29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>
      <c r="A15" s="26" t="s">
        <v>41</v>
      </c>
      <c r="B15" s="27" t="s">
        <v>42</v>
      </c>
      <c r="C15" s="98">
        <v>0.362</v>
      </c>
      <c r="D15" s="27" t="s">
        <v>32</v>
      </c>
      <c r="E15" s="65">
        <v>6585</v>
      </c>
      <c r="F15" s="65">
        <f t="shared" si="0"/>
        <v>2383</v>
      </c>
      <c r="G15" s="65">
        <v>11610</v>
      </c>
      <c r="H15" s="65">
        <f t="shared" si="1"/>
        <v>4202</v>
      </c>
      <c r="I15" s="65">
        <v>9690</v>
      </c>
      <c r="J15" s="65">
        <f t="shared" si="2"/>
        <v>3507</v>
      </c>
      <c r="K15" s="65">
        <f>E15+G15+I15</f>
        <v>27885</v>
      </c>
      <c r="L15" s="65">
        <f t="shared" si="4"/>
        <v>10092</v>
      </c>
      <c r="M15" s="29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>
      <c r="A16" s="26" t="s">
        <v>43</v>
      </c>
      <c r="B16" s="27" t="s">
        <v>44</v>
      </c>
      <c r="C16" s="98">
        <v>0.072</v>
      </c>
      <c r="D16" s="27" t="s">
        <v>32</v>
      </c>
      <c r="E16" s="23"/>
      <c r="F16" s="23">
        <f t="shared" si="0"/>
        <v>0</v>
      </c>
      <c r="G16" s="23"/>
      <c r="H16" s="23">
        <f t="shared" si="1"/>
        <v>0</v>
      </c>
      <c r="I16" s="65">
        <v>77</v>
      </c>
      <c r="J16" s="65">
        <f t="shared" si="2"/>
        <v>5</v>
      </c>
      <c r="K16" s="65">
        <f>E16+G16+I16</f>
        <v>77</v>
      </c>
      <c r="L16" s="65">
        <f t="shared" si="4"/>
        <v>5</v>
      </c>
      <c r="M16" s="29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>
      <c r="A17" s="30" t="s">
        <v>20</v>
      </c>
      <c r="B17" s="31" t="s">
        <v>21</v>
      </c>
      <c r="C17" s="99">
        <v>1</v>
      </c>
      <c r="D17" s="31" t="s">
        <v>22</v>
      </c>
      <c r="E17" s="33"/>
      <c r="F17" s="65">
        <f>INT(SUM(F4:F16)*0.03)</f>
        <v>2519</v>
      </c>
      <c r="G17" s="33"/>
      <c r="H17" s="33"/>
      <c r="I17" s="72"/>
      <c r="J17" s="72"/>
      <c r="K17" s="72"/>
      <c r="L17" s="65">
        <f t="shared" si="4"/>
        <v>2519</v>
      </c>
      <c r="M17" s="34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>
      <c r="A18" s="30" t="s">
        <v>45</v>
      </c>
      <c r="B18" s="31" t="s">
        <v>46</v>
      </c>
      <c r="C18" s="99">
        <v>1</v>
      </c>
      <c r="D18" s="31" t="s">
        <v>22</v>
      </c>
      <c r="E18" s="33"/>
      <c r="F18" s="33"/>
      <c r="G18" s="33"/>
      <c r="H18" s="65">
        <f>INT(SUM(H9:H16)*0.02)</f>
        <v>315</v>
      </c>
      <c r="I18" s="72"/>
      <c r="J18" s="72"/>
      <c r="K18" s="72"/>
      <c r="L18" s="65">
        <f t="shared" si="4"/>
        <v>315</v>
      </c>
      <c r="M18" s="34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>
      <c r="A19" s="30" t="s">
        <v>79</v>
      </c>
      <c r="B19" s="31"/>
      <c r="C19" s="32"/>
      <c r="D19" s="31"/>
      <c r="E19" s="33"/>
      <c r="F19" s="72">
        <f>SUM(F4:F18)</f>
        <v>86511</v>
      </c>
      <c r="G19" s="33"/>
      <c r="H19" s="72">
        <f>SUM(H4:H18)</f>
        <v>16082</v>
      </c>
      <c r="I19" s="72"/>
      <c r="J19" s="72">
        <f>SUM(J4:J18)</f>
        <v>10435</v>
      </c>
      <c r="K19" s="72"/>
      <c r="L19" s="72">
        <f>SUM(L4:L18)</f>
        <v>113028</v>
      </c>
      <c r="M19" s="34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>
      <c r="A20" s="30"/>
      <c r="B20" s="31"/>
      <c r="C20" s="32"/>
      <c r="D20" s="31"/>
      <c r="E20" s="33"/>
      <c r="F20" s="33"/>
      <c r="G20" s="33"/>
      <c r="H20" s="33"/>
      <c r="I20" s="33"/>
      <c r="J20" s="33"/>
      <c r="K20" s="33"/>
      <c r="L20" s="33"/>
      <c r="M20" s="34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thickBot="1">
      <c r="A21" s="35"/>
      <c r="B21" s="36"/>
      <c r="C21" s="37"/>
      <c r="D21" s="36"/>
      <c r="E21" s="38"/>
      <c r="F21" s="38"/>
      <c r="G21" s="38"/>
      <c r="H21" s="38"/>
      <c r="I21" s="38"/>
      <c r="J21" s="38"/>
      <c r="K21" s="38"/>
      <c r="L21" s="38"/>
      <c r="M21" s="39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13" ht="30" customHeight="1">
      <c r="A22" s="20" t="s">
        <v>80</v>
      </c>
      <c r="B22" s="21"/>
      <c r="C22" s="71"/>
      <c r="D22" s="22"/>
      <c r="E22" s="23"/>
      <c r="F22" s="24"/>
      <c r="G22" s="24"/>
      <c r="H22" s="24"/>
      <c r="I22" s="24"/>
      <c r="J22" s="24"/>
      <c r="K22" s="24"/>
      <c r="L22" s="24"/>
      <c r="M22" s="25"/>
    </row>
    <row r="23" spans="1:13" ht="30" customHeight="1">
      <c r="A23" s="26" t="s">
        <v>69</v>
      </c>
      <c r="B23" s="64" t="s">
        <v>70</v>
      </c>
      <c r="C23" s="66">
        <v>83.3</v>
      </c>
      <c r="D23" s="27" t="s">
        <v>33</v>
      </c>
      <c r="E23" s="65">
        <v>750</v>
      </c>
      <c r="F23" s="65">
        <f aca="true" t="shared" si="5" ref="F23:F35">INT(E23*C23)</f>
        <v>62475</v>
      </c>
      <c r="G23" s="23"/>
      <c r="H23" s="23">
        <f aca="true" t="shared" si="6" ref="H23:H35">INT(G23*C23)</f>
        <v>0</v>
      </c>
      <c r="I23" s="23"/>
      <c r="J23" s="23">
        <f aca="true" t="shared" si="7" ref="J23:J35">INT(I23*C23)</f>
        <v>0</v>
      </c>
      <c r="K23" s="65">
        <f aca="true" t="shared" si="8" ref="K23:K30">E23+G23+I23</f>
        <v>750</v>
      </c>
      <c r="L23" s="65">
        <f aca="true" t="shared" si="9" ref="L23:L35">+J23+H23+F23</f>
        <v>62475</v>
      </c>
      <c r="M23" s="86"/>
    </row>
    <row r="24" spans="1:13" ht="30" customHeight="1">
      <c r="A24" s="26" t="s">
        <v>71</v>
      </c>
      <c r="B24" s="64" t="s">
        <v>34</v>
      </c>
      <c r="C24" s="66">
        <v>32</v>
      </c>
      <c r="D24" s="27" t="s">
        <v>33</v>
      </c>
      <c r="E24" s="65">
        <v>610</v>
      </c>
      <c r="F24" s="65">
        <f t="shared" si="5"/>
        <v>19520</v>
      </c>
      <c r="G24" s="23"/>
      <c r="H24" s="23">
        <f t="shared" si="6"/>
        <v>0</v>
      </c>
      <c r="I24" s="23"/>
      <c r="J24" s="23">
        <f t="shared" si="7"/>
        <v>0</v>
      </c>
      <c r="K24" s="65">
        <f t="shared" si="8"/>
        <v>610</v>
      </c>
      <c r="L24" s="65">
        <f t="shared" si="9"/>
        <v>19520</v>
      </c>
      <c r="M24" s="86"/>
    </row>
    <row r="25" spans="1:13" ht="30" customHeight="1">
      <c r="A25" s="26" t="s">
        <v>72</v>
      </c>
      <c r="B25" s="64" t="s">
        <v>49</v>
      </c>
      <c r="C25" s="66">
        <v>3.3</v>
      </c>
      <c r="D25" s="27" t="s">
        <v>33</v>
      </c>
      <c r="E25" s="65">
        <v>3000</v>
      </c>
      <c r="F25" s="65">
        <f t="shared" si="5"/>
        <v>9900</v>
      </c>
      <c r="G25" s="23"/>
      <c r="H25" s="23">
        <f t="shared" si="6"/>
        <v>0</v>
      </c>
      <c r="I25" s="23"/>
      <c r="J25" s="23">
        <f t="shared" si="7"/>
        <v>0</v>
      </c>
      <c r="K25" s="65">
        <f t="shared" si="8"/>
        <v>3000</v>
      </c>
      <c r="L25" s="65">
        <f t="shared" si="9"/>
        <v>9900</v>
      </c>
      <c r="M25" s="86"/>
    </row>
    <row r="26" spans="1:13" ht="30" customHeight="1">
      <c r="A26" s="26" t="s">
        <v>73</v>
      </c>
      <c r="B26" s="64" t="s">
        <v>74</v>
      </c>
      <c r="C26" s="66">
        <v>20</v>
      </c>
      <c r="D26" s="27" t="s">
        <v>35</v>
      </c>
      <c r="E26" s="65">
        <v>40</v>
      </c>
      <c r="F26" s="65">
        <f t="shared" si="5"/>
        <v>800</v>
      </c>
      <c r="G26" s="23"/>
      <c r="H26" s="23">
        <f t="shared" si="6"/>
        <v>0</v>
      </c>
      <c r="I26" s="23"/>
      <c r="J26" s="23">
        <f t="shared" si="7"/>
        <v>0</v>
      </c>
      <c r="K26" s="65">
        <f t="shared" si="8"/>
        <v>40</v>
      </c>
      <c r="L26" s="65">
        <f t="shared" si="9"/>
        <v>800</v>
      </c>
      <c r="M26" s="86"/>
    </row>
    <row r="27" spans="1:13" ht="30" customHeight="1">
      <c r="A27" s="26" t="s">
        <v>75</v>
      </c>
      <c r="B27" s="64" t="s">
        <v>76</v>
      </c>
      <c r="C27" s="66">
        <v>0.2</v>
      </c>
      <c r="D27" s="27" t="s">
        <v>36</v>
      </c>
      <c r="E27" s="65">
        <v>170000</v>
      </c>
      <c r="F27" s="65">
        <f t="shared" si="5"/>
        <v>34000</v>
      </c>
      <c r="G27" s="23"/>
      <c r="H27" s="23">
        <f t="shared" si="6"/>
        <v>0</v>
      </c>
      <c r="I27" s="23"/>
      <c r="J27" s="23">
        <f t="shared" si="7"/>
        <v>0</v>
      </c>
      <c r="K27" s="65">
        <f t="shared" si="8"/>
        <v>170000</v>
      </c>
      <c r="L27" s="65">
        <f t="shared" si="9"/>
        <v>34000</v>
      </c>
      <c r="M27" s="87"/>
    </row>
    <row r="28" spans="1:13" ht="30" customHeight="1">
      <c r="A28" s="26" t="s">
        <v>16</v>
      </c>
      <c r="B28" s="27"/>
      <c r="C28" s="100">
        <v>0.025</v>
      </c>
      <c r="D28" s="27" t="s">
        <v>17</v>
      </c>
      <c r="E28" s="23"/>
      <c r="F28" s="23">
        <f t="shared" si="5"/>
        <v>0</v>
      </c>
      <c r="G28" s="12">
        <v>64905</v>
      </c>
      <c r="H28" s="65">
        <f t="shared" si="6"/>
        <v>1622</v>
      </c>
      <c r="I28" s="23"/>
      <c r="J28" s="23">
        <f t="shared" si="7"/>
        <v>0</v>
      </c>
      <c r="K28" s="65">
        <f t="shared" si="8"/>
        <v>64905</v>
      </c>
      <c r="L28" s="65">
        <f t="shared" si="9"/>
        <v>1622</v>
      </c>
      <c r="M28" s="61"/>
    </row>
    <row r="29" spans="1:13" ht="30" customHeight="1">
      <c r="A29" s="26" t="s">
        <v>18</v>
      </c>
      <c r="B29" s="27"/>
      <c r="C29" s="100">
        <v>0.049</v>
      </c>
      <c r="D29" s="27" t="s">
        <v>17</v>
      </c>
      <c r="E29" s="23"/>
      <c r="F29" s="23">
        <f t="shared" si="5"/>
        <v>0</v>
      </c>
      <c r="G29" s="12">
        <v>62902</v>
      </c>
      <c r="H29" s="65">
        <f t="shared" si="6"/>
        <v>3082</v>
      </c>
      <c r="I29" s="23"/>
      <c r="J29" s="23">
        <f t="shared" si="7"/>
        <v>0</v>
      </c>
      <c r="K29" s="65">
        <f t="shared" si="8"/>
        <v>62902</v>
      </c>
      <c r="L29" s="65">
        <f t="shared" si="9"/>
        <v>3082</v>
      </c>
      <c r="M29" s="29"/>
    </row>
    <row r="30" spans="1:13" ht="30" customHeight="1">
      <c r="A30" s="26" t="s">
        <v>19</v>
      </c>
      <c r="B30" s="27"/>
      <c r="C30" s="100">
        <v>0.145</v>
      </c>
      <c r="D30" s="27" t="s">
        <v>17</v>
      </c>
      <c r="E30" s="23"/>
      <c r="F30" s="23">
        <f t="shared" si="5"/>
        <v>0</v>
      </c>
      <c r="G30" s="65">
        <v>45031</v>
      </c>
      <c r="H30" s="65">
        <f t="shared" si="6"/>
        <v>6529</v>
      </c>
      <c r="I30" s="23"/>
      <c r="J30" s="23">
        <f t="shared" si="7"/>
        <v>0</v>
      </c>
      <c r="K30" s="65">
        <f t="shared" si="8"/>
        <v>45031</v>
      </c>
      <c r="L30" s="65">
        <f t="shared" si="9"/>
        <v>6529</v>
      </c>
      <c r="M30" s="29"/>
    </row>
    <row r="31" spans="1:13" ht="30" customHeight="1">
      <c r="A31" s="26" t="s">
        <v>37</v>
      </c>
      <c r="B31" s="27" t="s">
        <v>77</v>
      </c>
      <c r="C31" s="100">
        <v>0.147</v>
      </c>
      <c r="D31" s="27" t="s">
        <v>32</v>
      </c>
      <c r="E31" s="65">
        <v>3728</v>
      </c>
      <c r="F31" s="65">
        <f t="shared" si="5"/>
        <v>548</v>
      </c>
      <c r="G31" s="65">
        <v>11073</v>
      </c>
      <c r="H31" s="65">
        <f t="shared" si="6"/>
        <v>1627</v>
      </c>
      <c r="I31" s="65">
        <v>86828</v>
      </c>
      <c r="J31" s="65">
        <f t="shared" si="7"/>
        <v>12763</v>
      </c>
      <c r="K31" s="65">
        <f>E31+G31+I31</f>
        <v>101629</v>
      </c>
      <c r="L31" s="65">
        <f t="shared" si="9"/>
        <v>14938</v>
      </c>
      <c r="M31" s="29"/>
    </row>
    <row r="32" spans="1:13" ht="30" customHeight="1">
      <c r="A32" s="26" t="s">
        <v>38</v>
      </c>
      <c r="B32" s="27" t="s">
        <v>39</v>
      </c>
      <c r="C32" s="100">
        <v>0.147</v>
      </c>
      <c r="D32" s="27" t="s">
        <v>32</v>
      </c>
      <c r="E32" s="65">
        <v>3728</v>
      </c>
      <c r="F32" s="65">
        <f t="shared" si="5"/>
        <v>548</v>
      </c>
      <c r="G32" s="65">
        <v>11610</v>
      </c>
      <c r="H32" s="65">
        <f t="shared" si="6"/>
        <v>1706</v>
      </c>
      <c r="I32" s="65">
        <v>3344</v>
      </c>
      <c r="J32" s="65">
        <f t="shared" si="7"/>
        <v>491</v>
      </c>
      <c r="K32" s="65">
        <f>E32+G32+I32</f>
        <v>18682</v>
      </c>
      <c r="L32" s="65">
        <f t="shared" si="9"/>
        <v>2745</v>
      </c>
      <c r="M32" s="29"/>
    </row>
    <row r="33" spans="1:13" ht="30" customHeight="1">
      <c r="A33" s="26" t="s">
        <v>50</v>
      </c>
      <c r="B33" s="27" t="s">
        <v>40</v>
      </c>
      <c r="C33" s="100">
        <v>0.147</v>
      </c>
      <c r="D33" s="27" t="s">
        <v>32</v>
      </c>
      <c r="E33" s="65">
        <v>7479</v>
      </c>
      <c r="F33" s="65">
        <f t="shared" si="5"/>
        <v>1099</v>
      </c>
      <c r="G33" s="65">
        <v>11610</v>
      </c>
      <c r="H33" s="65">
        <f t="shared" si="6"/>
        <v>1706</v>
      </c>
      <c r="I33" s="65">
        <v>6008</v>
      </c>
      <c r="J33" s="65">
        <f t="shared" si="7"/>
        <v>883</v>
      </c>
      <c r="K33" s="65">
        <f>E33+G33+I33</f>
        <v>25097</v>
      </c>
      <c r="L33" s="65">
        <f t="shared" si="9"/>
        <v>3688</v>
      </c>
      <c r="M33" s="29"/>
    </row>
    <row r="34" spans="1:13" ht="30" customHeight="1">
      <c r="A34" s="26" t="s">
        <v>41</v>
      </c>
      <c r="B34" s="27" t="s">
        <v>42</v>
      </c>
      <c r="C34" s="100">
        <v>0.432</v>
      </c>
      <c r="D34" s="27" t="s">
        <v>32</v>
      </c>
      <c r="E34" s="65">
        <v>6585</v>
      </c>
      <c r="F34" s="65">
        <f t="shared" si="5"/>
        <v>2844</v>
      </c>
      <c r="G34" s="65">
        <v>11610</v>
      </c>
      <c r="H34" s="65">
        <f t="shared" si="6"/>
        <v>5015</v>
      </c>
      <c r="I34" s="65">
        <v>9690</v>
      </c>
      <c r="J34" s="65">
        <f t="shared" si="7"/>
        <v>4186</v>
      </c>
      <c r="K34" s="65">
        <f>E34+G34+I34</f>
        <v>27885</v>
      </c>
      <c r="L34" s="65">
        <f t="shared" si="9"/>
        <v>12045</v>
      </c>
      <c r="M34" s="29"/>
    </row>
    <row r="35" spans="1:13" ht="30" customHeight="1">
      <c r="A35" s="26" t="s">
        <v>43</v>
      </c>
      <c r="B35" s="27" t="s">
        <v>44</v>
      </c>
      <c r="C35" s="100">
        <v>0.147</v>
      </c>
      <c r="D35" s="27" t="s">
        <v>32</v>
      </c>
      <c r="E35" s="23"/>
      <c r="F35" s="23">
        <f t="shared" si="5"/>
        <v>0</v>
      </c>
      <c r="G35" s="23"/>
      <c r="H35" s="23">
        <f t="shared" si="6"/>
        <v>0</v>
      </c>
      <c r="I35" s="65">
        <v>77</v>
      </c>
      <c r="J35" s="65">
        <f t="shared" si="7"/>
        <v>11</v>
      </c>
      <c r="K35" s="65">
        <f>E35+G35+I35</f>
        <v>77</v>
      </c>
      <c r="L35" s="65">
        <f t="shared" si="9"/>
        <v>11</v>
      </c>
      <c r="M35" s="29"/>
    </row>
    <row r="36" spans="1:13" ht="30" customHeight="1">
      <c r="A36" s="30" t="s">
        <v>20</v>
      </c>
      <c r="B36" s="31" t="s">
        <v>21</v>
      </c>
      <c r="C36" s="80">
        <v>1</v>
      </c>
      <c r="D36" s="31" t="s">
        <v>22</v>
      </c>
      <c r="E36" s="33"/>
      <c r="F36" s="65">
        <f>INT(SUM(F23:F35)*0.03)</f>
        <v>3952</v>
      </c>
      <c r="G36" s="33"/>
      <c r="H36" s="33"/>
      <c r="I36" s="72"/>
      <c r="J36" s="72"/>
      <c r="K36" s="72"/>
      <c r="L36" s="72">
        <f>$F$36</f>
        <v>3952</v>
      </c>
      <c r="M36" s="34"/>
    </row>
    <row r="37" spans="1:13" ht="30" customHeight="1">
      <c r="A37" s="30" t="s">
        <v>45</v>
      </c>
      <c r="B37" s="31" t="s">
        <v>46</v>
      </c>
      <c r="C37" s="80">
        <v>1</v>
      </c>
      <c r="D37" s="31" t="s">
        <v>22</v>
      </c>
      <c r="E37" s="33"/>
      <c r="F37" s="33"/>
      <c r="G37" s="33"/>
      <c r="H37" s="65">
        <f>INT(SUM(H28:H35)*0.02)</f>
        <v>425</v>
      </c>
      <c r="I37" s="72"/>
      <c r="J37" s="72"/>
      <c r="K37" s="72"/>
      <c r="L37" s="72">
        <f>$H$37</f>
        <v>425</v>
      </c>
      <c r="M37" s="34"/>
    </row>
    <row r="38" spans="1:13" ht="30" customHeight="1">
      <c r="A38" s="30" t="s">
        <v>79</v>
      </c>
      <c r="B38" s="31"/>
      <c r="C38" s="72"/>
      <c r="D38" s="31"/>
      <c r="E38" s="33"/>
      <c r="F38" s="72">
        <f>SUM(F23:F37)</f>
        <v>135686</v>
      </c>
      <c r="G38" s="33"/>
      <c r="H38" s="72">
        <f>SUM(H23:H37)</f>
        <v>21712</v>
      </c>
      <c r="I38" s="72"/>
      <c r="J38" s="72">
        <f>SUM(J23:J37)</f>
        <v>18334</v>
      </c>
      <c r="K38" s="72"/>
      <c r="L38" s="72">
        <f>SUM(L23:L37)</f>
        <v>175732</v>
      </c>
      <c r="M38" s="34"/>
    </row>
    <row r="39" spans="1:13" ht="30" customHeight="1">
      <c r="A39" s="30"/>
      <c r="B39" s="31"/>
      <c r="C39" s="72"/>
      <c r="D39" s="31"/>
      <c r="E39" s="33"/>
      <c r="F39" s="33"/>
      <c r="G39" s="33"/>
      <c r="H39" s="33"/>
      <c r="I39" s="33"/>
      <c r="J39" s="33"/>
      <c r="K39" s="33"/>
      <c r="L39" s="33"/>
      <c r="M39" s="34"/>
    </row>
    <row r="40" spans="1:13" ht="30" customHeight="1" thickBot="1">
      <c r="A40" s="35"/>
      <c r="B40" s="36"/>
      <c r="C40" s="70"/>
      <c r="D40" s="36"/>
      <c r="E40" s="38"/>
      <c r="F40" s="38"/>
      <c r="G40" s="38"/>
      <c r="H40" s="38"/>
      <c r="I40" s="38"/>
      <c r="J40" s="38"/>
      <c r="K40" s="38"/>
      <c r="L40" s="38"/>
      <c r="M40" s="39"/>
    </row>
    <row r="41" spans="1:13" ht="30" customHeight="1">
      <c r="A41" s="20" t="s">
        <v>81</v>
      </c>
      <c r="B41" s="21"/>
      <c r="C41" s="71"/>
      <c r="D41" s="22"/>
      <c r="E41" s="23"/>
      <c r="F41" s="24"/>
      <c r="G41" s="24"/>
      <c r="H41" s="24"/>
      <c r="I41" s="24"/>
      <c r="J41" s="24"/>
      <c r="K41" s="24"/>
      <c r="L41" s="24"/>
      <c r="M41" s="25"/>
    </row>
    <row r="42" spans="1:13" ht="30" customHeight="1">
      <c r="A42" s="26" t="s">
        <v>69</v>
      </c>
      <c r="B42" s="64" t="s">
        <v>70</v>
      </c>
      <c r="C42" s="66">
        <v>166.7</v>
      </c>
      <c r="D42" s="27" t="s">
        <v>33</v>
      </c>
      <c r="E42" s="65">
        <v>750</v>
      </c>
      <c r="F42" s="65">
        <f aca="true" t="shared" si="10" ref="F42:F54">INT(E42*C42)</f>
        <v>125025</v>
      </c>
      <c r="G42" s="23"/>
      <c r="H42" s="23">
        <f aca="true" t="shared" si="11" ref="H42:H54">INT(G42*C42)</f>
        <v>0</v>
      </c>
      <c r="I42" s="23"/>
      <c r="J42" s="23">
        <f aca="true" t="shared" si="12" ref="J42:J54">INT(I42*C42)</f>
        <v>0</v>
      </c>
      <c r="K42" s="65">
        <f aca="true" t="shared" si="13" ref="K42:K49">E42+G42+I42</f>
        <v>750</v>
      </c>
      <c r="L42" s="65">
        <f aca="true" t="shared" si="14" ref="L42:L57">+J42+H42+F42</f>
        <v>125025</v>
      </c>
      <c r="M42" s="86"/>
    </row>
    <row r="43" spans="1:13" ht="30" customHeight="1">
      <c r="A43" s="26" t="s">
        <v>71</v>
      </c>
      <c r="B43" s="64" t="s">
        <v>34</v>
      </c>
      <c r="C43" s="66">
        <v>64</v>
      </c>
      <c r="D43" s="27" t="s">
        <v>33</v>
      </c>
      <c r="E43" s="65">
        <v>610</v>
      </c>
      <c r="F43" s="65">
        <f t="shared" si="10"/>
        <v>39040</v>
      </c>
      <c r="G43" s="23"/>
      <c r="H43" s="23">
        <f t="shared" si="11"/>
        <v>0</v>
      </c>
      <c r="I43" s="23"/>
      <c r="J43" s="23">
        <f t="shared" si="12"/>
        <v>0</v>
      </c>
      <c r="K43" s="65">
        <f t="shared" si="13"/>
        <v>610</v>
      </c>
      <c r="L43" s="65">
        <f t="shared" si="14"/>
        <v>39040</v>
      </c>
      <c r="M43" s="86"/>
    </row>
    <row r="44" spans="1:13" ht="30" customHeight="1">
      <c r="A44" s="26" t="s">
        <v>72</v>
      </c>
      <c r="B44" s="64" t="s">
        <v>49</v>
      </c>
      <c r="C44" s="66">
        <v>6.7</v>
      </c>
      <c r="D44" s="27" t="s">
        <v>33</v>
      </c>
      <c r="E44" s="65">
        <v>3000</v>
      </c>
      <c r="F44" s="65">
        <f t="shared" si="10"/>
        <v>20100</v>
      </c>
      <c r="G44" s="23"/>
      <c r="H44" s="23">
        <f t="shared" si="11"/>
        <v>0</v>
      </c>
      <c r="I44" s="23"/>
      <c r="J44" s="23">
        <f t="shared" si="12"/>
        <v>0</v>
      </c>
      <c r="K44" s="65">
        <f t="shared" si="13"/>
        <v>3000</v>
      </c>
      <c r="L44" s="65">
        <f t="shared" si="14"/>
        <v>20100</v>
      </c>
      <c r="M44" s="86"/>
    </row>
    <row r="45" spans="1:13" ht="30" customHeight="1">
      <c r="A45" s="26" t="s">
        <v>73</v>
      </c>
      <c r="B45" s="64" t="s">
        <v>74</v>
      </c>
      <c r="C45" s="66">
        <v>40</v>
      </c>
      <c r="D45" s="27" t="s">
        <v>35</v>
      </c>
      <c r="E45" s="65">
        <v>40</v>
      </c>
      <c r="F45" s="65">
        <f t="shared" si="10"/>
        <v>1600</v>
      </c>
      <c r="G45" s="23"/>
      <c r="H45" s="23">
        <f t="shared" si="11"/>
        <v>0</v>
      </c>
      <c r="I45" s="23"/>
      <c r="J45" s="23">
        <f t="shared" si="12"/>
        <v>0</v>
      </c>
      <c r="K45" s="65">
        <f t="shared" si="13"/>
        <v>40</v>
      </c>
      <c r="L45" s="65">
        <f t="shared" si="14"/>
        <v>1600</v>
      </c>
      <c r="M45" s="86"/>
    </row>
    <row r="46" spans="1:13" ht="30" customHeight="1">
      <c r="A46" s="26" t="s">
        <v>75</v>
      </c>
      <c r="B46" s="64" t="s">
        <v>76</v>
      </c>
      <c r="C46" s="66">
        <v>0.2</v>
      </c>
      <c r="D46" s="27" t="s">
        <v>36</v>
      </c>
      <c r="E46" s="65">
        <v>170000</v>
      </c>
      <c r="F46" s="65">
        <f t="shared" si="10"/>
        <v>34000</v>
      </c>
      <c r="G46" s="23"/>
      <c r="H46" s="23">
        <f t="shared" si="11"/>
        <v>0</v>
      </c>
      <c r="I46" s="23"/>
      <c r="J46" s="23">
        <f t="shared" si="12"/>
        <v>0</v>
      </c>
      <c r="K46" s="65">
        <f t="shared" si="13"/>
        <v>170000</v>
      </c>
      <c r="L46" s="65">
        <f t="shared" si="14"/>
        <v>34000</v>
      </c>
      <c r="M46" s="87"/>
    </row>
    <row r="47" spans="1:13" ht="30" customHeight="1">
      <c r="A47" s="26" t="s">
        <v>16</v>
      </c>
      <c r="B47" s="27"/>
      <c r="C47" s="100">
        <v>0.034</v>
      </c>
      <c r="D47" s="27" t="s">
        <v>17</v>
      </c>
      <c r="E47" s="23"/>
      <c r="F47" s="23">
        <f t="shared" si="10"/>
        <v>0</v>
      </c>
      <c r="G47" s="12">
        <v>64905</v>
      </c>
      <c r="H47" s="65">
        <f t="shared" si="11"/>
        <v>2206</v>
      </c>
      <c r="I47" s="23"/>
      <c r="J47" s="23">
        <f t="shared" si="12"/>
        <v>0</v>
      </c>
      <c r="K47" s="65">
        <f t="shared" si="13"/>
        <v>64905</v>
      </c>
      <c r="L47" s="65">
        <f t="shared" si="14"/>
        <v>2206</v>
      </c>
      <c r="M47" s="61"/>
    </row>
    <row r="48" spans="1:13" ht="30" customHeight="1">
      <c r="A48" s="26" t="s">
        <v>18</v>
      </c>
      <c r="B48" s="27"/>
      <c r="C48" s="100">
        <v>0.067</v>
      </c>
      <c r="D48" s="27" t="s">
        <v>17</v>
      </c>
      <c r="E48" s="23"/>
      <c r="F48" s="23">
        <f t="shared" si="10"/>
        <v>0</v>
      </c>
      <c r="G48" s="12">
        <v>62902</v>
      </c>
      <c r="H48" s="65">
        <f t="shared" si="11"/>
        <v>4214</v>
      </c>
      <c r="I48" s="23"/>
      <c r="J48" s="23">
        <f t="shared" si="12"/>
        <v>0</v>
      </c>
      <c r="K48" s="65">
        <f t="shared" si="13"/>
        <v>62902</v>
      </c>
      <c r="L48" s="65">
        <f t="shared" si="14"/>
        <v>4214</v>
      </c>
      <c r="M48" s="29"/>
    </row>
    <row r="49" spans="1:13" ht="30" customHeight="1">
      <c r="A49" s="26" t="s">
        <v>19</v>
      </c>
      <c r="B49" s="27"/>
      <c r="C49" s="100">
        <v>0.178</v>
      </c>
      <c r="D49" s="27" t="s">
        <v>17</v>
      </c>
      <c r="E49" s="23"/>
      <c r="F49" s="23">
        <f t="shared" si="10"/>
        <v>0</v>
      </c>
      <c r="G49" s="65">
        <v>45031</v>
      </c>
      <c r="H49" s="65">
        <f t="shared" si="11"/>
        <v>8015</v>
      </c>
      <c r="I49" s="23"/>
      <c r="J49" s="23">
        <f t="shared" si="12"/>
        <v>0</v>
      </c>
      <c r="K49" s="65">
        <f t="shared" si="13"/>
        <v>45031</v>
      </c>
      <c r="L49" s="65">
        <f t="shared" si="14"/>
        <v>8015</v>
      </c>
      <c r="M49" s="29"/>
    </row>
    <row r="50" spans="1:13" ht="30" customHeight="1">
      <c r="A50" s="26" t="s">
        <v>37</v>
      </c>
      <c r="B50" s="27" t="s">
        <v>77</v>
      </c>
      <c r="C50" s="100">
        <v>0.203</v>
      </c>
      <c r="D50" s="27" t="s">
        <v>32</v>
      </c>
      <c r="E50" s="65">
        <v>3728</v>
      </c>
      <c r="F50" s="65">
        <f t="shared" si="10"/>
        <v>756</v>
      </c>
      <c r="G50" s="65">
        <v>11073</v>
      </c>
      <c r="H50" s="65">
        <f t="shared" si="11"/>
        <v>2247</v>
      </c>
      <c r="I50" s="65">
        <v>86828</v>
      </c>
      <c r="J50" s="65">
        <f t="shared" si="12"/>
        <v>17626</v>
      </c>
      <c r="K50" s="65">
        <f>E50+G50+I50</f>
        <v>101629</v>
      </c>
      <c r="L50" s="65">
        <f t="shared" si="14"/>
        <v>20629</v>
      </c>
      <c r="M50" s="29"/>
    </row>
    <row r="51" spans="1:13" ht="30" customHeight="1">
      <c r="A51" s="26" t="s">
        <v>38</v>
      </c>
      <c r="B51" s="27" t="s">
        <v>39</v>
      </c>
      <c r="C51" s="100">
        <v>0.203</v>
      </c>
      <c r="D51" s="27" t="s">
        <v>32</v>
      </c>
      <c r="E51" s="65">
        <v>3728</v>
      </c>
      <c r="F51" s="65">
        <f t="shared" si="10"/>
        <v>756</v>
      </c>
      <c r="G51" s="65">
        <v>11610</v>
      </c>
      <c r="H51" s="65">
        <f t="shared" si="11"/>
        <v>2356</v>
      </c>
      <c r="I51" s="65">
        <v>3344</v>
      </c>
      <c r="J51" s="65">
        <f t="shared" si="12"/>
        <v>678</v>
      </c>
      <c r="K51" s="65">
        <f>E51+G51+I51</f>
        <v>18682</v>
      </c>
      <c r="L51" s="65">
        <f t="shared" si="14"/>
        <v>3790</v>
      </c>
      <c r="M51" s="29"/>
    </row>
    <row r="52" spans="1:13" ht="30" customHeight="1">
      <c r="A52" s="26" t="s">
        <v>50</v>
      </c>
      <c r="B52" s="27" t="s">
        <v>40</v>
      </c>
      <c r="C52" s="100">
        <v>0.203</v>
      </c>
      <c r="D52" s="27" t="s">
        <v>32</v>
      </c>
      <c r="E52" s="65">
        <v>7479</v>
      </c>
      <c r="F52" s="65">
        <f t="shared" si="10"/>
        <v>1518</v>
      </c>
      <c r="G52" s="65">
        <v>11610</v>
      </c>
      <c r="H52" s="65">
        <f t="shared" si="11"/>
        <v>2356</v>
      </c>
      <c r="I52" s="65">
        <v>6008</v>
      </c>
      <c r="J52" s="65">
        <f t="shared" si="12"/>
        <v>1219</v>
      </c>
      <c r="K52" s="65">
        <f>E52+G52+I52</f>
        <v>25097</v>
      </c>
      <c r="L52" s="65">
        <f t="shared" si="14"/>
        <v>5093</v>
      </c>
      <c r="M52" s="29"/>
    </row>
    <row r="53" spans="1:13" ht="30" customHeight="1">
      <c r="A53" s="26" t="s">
        <v>41</v>
      </c>
      <c r="B53" s="27" t="s">
        <v>42</v>
      </c>
      <c r="C53" s="100">
        <v>0.485</v>
      </c>
      <c r="D53" s="27" t="s">
        <v>32</v>
      </c>
      <c r="E53" s="65">
        <v>6585</v>
      </c>
      <c r="F53" s="65">
        <f t="shared" si="10"/>
        <v>3193</v>
      </c>
      <c r="G53" s="65">
        <v>11610</v>
      </c>
      <c r="H53" s="65">
        <f t="shared" si="11"/>
        <v>5630</v>
      </c>
      <c r="I53" s="65">
        <v>9690</v>
      </c>
      <c r="J53" s="65">
        <f t="shared" si="12"/>
        <v>4699</v>
      </c>
      <c r="K53" s="65">
        <f>E53+G53+I53</f>
        <v>27885</v>
      </c>
      <c r="L53" s="65">
        <f t="shared" si="14"/>
        <v>13522</v>
      </c>
      <c r="M53" s="29"/>
    </row>
    <row r="54" spans="1:13" ht="30" customHeight="1">
      <c r="A54" s="26" t="s">
        <v>43</v>
      </c>
      <c r="B54" s="27" t="s">
        <v>44</v>
      </c>
      <c r="C54" s="100">
        <v>0.203</v>
      </c>
      <c r="D54" s="27" t="s">
        <v>32</v>
      </c>
      <c r="E54" s="23"/>
      <c r="F54" s="23">
        <f t="shared" si="10"/>
        <v>0</v>
      </c>
      <c r="G54" s="23"/>
      <c r="H54" s="23">
        <f t="shared" si="11"/>
        <v>0</v>
      </c>
      <c r="I54" s="65">
        <v>77</v>
      </c>
      <c r="J54" s="65">
        <f t="shared" si="12"/>
        <v>15</v>
      </c>
      <c r="K54" s="65">
        <f>E54+G54+I54</f>
        <v>77</v>
      </c>
      <c r="L54" s="65">
        <f t="shared" si="14"/>
        <v>15</v>
      </c>
      <c r="M54" s="29"/>
    </row>
    <row r="55" spans="1:13" ht="30" customHeight="1">
      <c r="A55" s="30" t="s">
        <v>20</v>
      </c>
      <c r="B55" s="31" t="s">
        <v>21</v>
      </c>
      <c r="C55" s="72">
        <v>1</v>
      </c>
      <c r="D55" s="31" t="s">
        <v>22</v>
      </c>
      <c r="E55" s="33"/>
      <c r="F55" s="65">
        <f>INT(SUM(F42:F54)*0.03)</f>
        <v>6779</v>
      </c>
      <c r="G55" s="33"/>
      <c r="H55" s="33"/>
      <c r="I55" s="72"/>
      <c r="J55" s="72"/>
      <c r="K55" s="72"/>
      <c r="L55" s="65">
        <f t="shared" si="14"/>
        <v>6779</v>
      </c>
      <c r="M55" s="34"/>
    </row>
    <row r="56" spans="1:13" ht="30" customHeight="1">
      <c r="A56" s="30" t="s">
        <v>45</v>
      </c>
      <c r="B56" s="31" t="s">
        <v>46</v>
      </c>
      <c r="C56" s="72">
        <v>1</v>
      </c>
      <c r="D56" s="31" t="s">
        <v>22</v>
      </c>
      <c r="E56" s="33"/>
      <c r="F56" s="33"/>
      <c r="G56" s="33"/>
      <c r="H56" s="65">
        <f>INT(SUM(H47:H54)*0.02)</f>
        <v>540</v>
      </c>
      <c r="I56" s="72"/>
      <c r="J56" s="72"/>
      <c r="K56" s="72"/>
      <c r="L56" s="65">
        <f t="shared" si="14"/>
        <v>540</v>
      </c>
      <c r="M56" s="34"/>
    </row>
    <row r="57" spans="1:13" ht="30" customHeight="1">
      <c r="A57" s="30" t="s">
        <v>79</v>
      </c>
      <c r="B57" s="31"/>
      <c r="C57" s="72"/>
      <c r="D57" s="31"/>
      <c r="E57" s="33"/>
      <c r="F57" s="72">
        <f>SUM(F42:F56)</f>
        <v>232767</v>
      </c>
      <c r="G57" s="33"/>
      <c r="H57" s="72">
        <f>SUM(H42:H56)</f>
        <v>27564</v>
      </c>
      <c r="I57" s="72"/>
      <c r="J57" s="72">
        <f>SUM(J42:J56)</f>
        <v>24237</v>
      </c>
      <c r="K57" s="72"/>
      <c r="L57" s="65">
        <f t="shared" si="14"/>
        <v>284568</v>
      </c>
      <c r="M57" s="34"/>
    </row>
    <row r="58" spans="1:13" ht="30" customHeight="1">
      <c r="A58" s="30"/>
      <c r="B58" s="31"/>
      <c r="C58" s="72"/>
      <c r="D58" s="31"/>
      <c r="E58" s="33"/>
      <c r="F58" s="33"/>
      <c r="G58" s="33"/>
      <c r="H58" s="33"/>
      <c r="I58" s="33"/>
      <c r="J58" s="33"/>
      <c r="K58" s="33"/>
      <c r="L58" s="33"/>
      <c r="M58" s="34"/>
    </row>
    <row r="59" spans="1:13" ht="30" customHeight="1" thickBot="1">
      <c r="A59" s="35"/>
      <c r="B59" s="36"/>
      <c r="C59" s="70"/>
      <c r="D59" s="36"/>
      <c r="E59" s="38"/>
      <c r="F59" s="38"/>
      <c r="G59" s="38"/>
      <c r="H59" s="38"/>
      <c r="I59" s="38"/>
      <c r="J59" s="38"/>
      <c r="K59" s="38"/>
      <c r="L59" s="38"/>
      <c r="M59" s="39"/>
    </row>
    <row r="60" spans="1:13" ht="30" customHeight="1">
      <c r="A60" s="20" t="s">
        <v>82</v>
      </c>
      <c r="B60" s="21"/>
      <c r="C60" s="71"/>
      <c r="D60" s="22"/>
      <c r="E60" s="23"/>
      <c r="F60" s="24"/>
      <c r="G60" s="24"/>
      <c r="H60" s="24"/>
      <c r="I60" s="24"/>
      <c r="J60" s="24"/>
      <c r="K60" s="24"/>
      <c r="L60" s="24"/>
      <c r="M60" s="25"/>
    </row>
    <row r="61" spans="1:13" ht="30" customHeight="1">
      <c r="A61" s="26" t="s">
        <v>69</v>
      </c>
      <c r="B61" s="64" t="s">
        <v>70</v>
      </c>
      <c r="C61" s="66">
        <v>250</v>
      </c>
      <c r="D61" s="27" t="s">
        <v>33</v>
      </c>
      <c r="E61" s="65">
        <v>750</v>
      </c>
      <c r="F61" s="65">
        <f aca="true" t="shared" si="15" ref="F61:F73">INT(E61*C61)</f>
        <v>187500</v>
      </c>
      <c r="G61" s="23"/>
      <c r="H61" s="23">
        <f aca="true" t="shared" si="16" ref="H61:H73">INT(G61*C61)</f>
        <v>0</v>
      </c>
      <c r="I61" s="23"/>
      <c r="J61" s="23">
        <f aca="true" t="shared" si="17" ref="J61:J73">INT(I61*C61)</f>
        <v>0</v>
      </c>
      <c r="K61" s="65">
        <f aca="true" t="shared" si="18" ref="K61:K68">E61+G61+I61</f>
        <v>750</v>
      </c>
      <c r="L61" s="65">
        <f aca="true" t="shared" si="19" ref="L61:L76">+J61+H61+F61</f>
        <v>187500</v>
      </c>
      <c r="M61" s="86"/>
    </row>
    <row r="62" spans="1:13" ht="30" customHeight="1">
      <c r="A62" s="26" t="s">
        <v>71</v>
      </c>
      <c r="B62" s="64" t="s">
        <v>34</v>
      </c>
      <c r="C62" s="66">
        <v>96</v>
      </c>
      <c r="D62" s="27" t="s">
        <v>33</v>
      </c>
      <c r="E62" s="65">
        <v>610</v>
      </c>
      <c r="F62" s="65">
        <f t="shared" si="15"/>
        <v>58560</v>
      </c>
      <c r="G62" s="23"/>
      <c r="H62" s="23">
        <f t="shared" si="16"/>
        <v>0</v>
      </c>
      <c r="I62" s="23"/>
      <c r="J62" s="23">
        <f t="shared" si="17"/>
        <v>0</v>
      </c>
      <c r="K62" s="65">
        <f t="shared" si="18"/>
        <v>610</v>
      </c>
      <c r="L62" s="65">
        <f t="shared" si="19"/>
        <v>58560</v>
      </c>
      <c r="M62" s="86"/>
    </row>
    <row r="63" spans="1:13" ht="30" customHeight="1">
      <c r="A63" s="26" t="s">
        <v>72</v>
      </c>
      <c r="B63" s="64" t="s">
        <v>49</v>
      </c>
      <c r="C63" s="66">
        <v>10</v>
      </c>
      <c r="D63" s="27" t="s">
        <v>33</v>
      </c>
      <c r="E63" s="65">
        <v>3000</v>
      </c>
      <c r="F63" s="65">
        <f t="shared" si="15"/>
        <v>30000</v>
      </c>
      <c r="G63" s="23"/>
      <c r="H63" s="23">
        <f t="shared" si="16"/>
        <v>0</v>
      </c>
      <c r="I63" s="23"/>
      <c r="J63" s="23">
        <f t="shared" si="17"/>
        <v>0</v>
      </c>
      <c r="K63" s="65">
        <f t="shared" si="18"/>
        <v>3000</v>
      </c>
      <c r="L63" s="65">
        <f t="shared" si="19"/>
        <v>30000</v>
      </c>
      <c r="M63" s="86"/>
    </row>
    <row r="64" spans="1:13" ht="30" customHeight="1">
      <c r="A64" s="26" t="s">
        <v>73</v>
      </c>
      <c r="B64" s="64" t="s">
        <v>74</v>
      </c>
      <c r="C64" s="66">
        <v>60</v>
      </c>
      <c r="D64" s="27" t="s">
        <v>35</v>
      </c>
      <c r="E64" s="65">
        <v>40</v>
      </c>
      <c r="F64" s="65">
        <f t="shared" si="15"/>
        <v>2400</v>
      </c>
      <c r="G64" s="23"/>
      <c r="H64" s="23">
        <f t="shared" si="16"/>
        <v>0</v>
      </c>
      <c r="I64" s="23"/>
      <c r="J64" s="23">
        <f t="shared" si="17"/>
        <v>0</v>
      </c>
      <c r="K64" s="65">
        <f t="shared" si="18"/>
        <v>40</v>
      </c>
      <c r="L64" s="65">
        <f t="shared" si="19"/>
        <v>2400</v>
      </c>
      <c r="M64" s="86"/>
    </row>
    <row r="65" spans="1:13" ht="30" customHeight="1">
      <c r="A65" s="26" t="s">
        <v>75</v>
      </c>
      <c r="B65" s="64" t="s">
        <v>76</v>
      </c>
      <c r="C65" s="66">
        <v>0.2</v>
      </c>
      <c r="D65" s="27" t="s">
        <v>36</v>
      </c>
      <c r="E65" s="65">
        <v>170000</v>
      </c>
      <c r="F65" s="65">
        <f t="shared" si="15"/>
        <v>34000</v>
      </c>
      <c r="G65" s="23"/>
      <c r="H65" s="23">
        <f t="shared" si="16"/>
        <v>0</v>
      </c>
      <c r="I65" s="23"/>
      <c r="J65" s="23">
        <f t="shared" si="17"/>
        <v>0</v>
      </c>
      <c r="K65" s="65">
        <f t="shared" si="18"/>
        <v>170000</v>
      </c>
      <c r="L65" s="65">
        <f t="shared" si="19"/>
        <v>34000</v>
      </c>
      <c r="M65" s="87"/>
    </row>
    <row r="66" spans="1:13" ht="30" customHeight="1">
      <c r="A66" s="26" t="s">
        <v>16</v>
      </c>
      <c r="B66" s="27"/>
      <c r="C66" s="100">
        <v>0.046</v>
      </c>
      <c r="D66" s="27" t="s">
        <v>17</v>
      </c>
      <c r="E66" s="23"/>
      <c r="F66" s="23">
        <f t="shared" si="15"/>
        <v>0</v>
      </c>
      <c r="G66" s="12">
        <v>64905</v>
      </c>
      <c r="H66" s="65">
        <f t="shared" si="16"/>
        <v>2985</v>
      </c>
      <c r="I66" s="23"/>
      <c r="J66" s="23">
        <f t="shared" si="17"/>
        <v>0</v>
      </c>
      <c r="K66" s="65">
        <f t="shared" si="18"/>
        <v>64905</v>
      </c>
      <c r="L66" s="65">
        <f t="shared" si="19"/>
        <v>2985</v>
      </c>
      <c r="M66" s="61"/>
    </row>
    <row r="67" spans="1:13" ht="30" customHeight="1">
      <c r="A67" s="26" t="s">
        <v>18</v>
      </c>
      <c r="B67" s="27"/>
      <c r="C67" s="100">
        <v>0.091</v>
      </c>
      <c r="D67" s="27" t="s">
        <v>17</v>
      </c>
      <c r="E67" s="23"/>
      <c r="F67" s="23">
        <f t="shared" si="15"/>
        <v>0</v>
      </c>
      <c r="G67" s="12">
        <v>62902</v>
      </c>
      <c r="H67" s="65">
        <f t="shared" si="16"/>
        <v>5724</v>
      </c>
      <c r="I67" s="23"/>
      <c r="J67" s="23">
        <f t="shared" si="17"/>
        <v>0</v>
      </c>
      <c r="K67" s="65">
        <f t="shared" si="18"/>
        <v>62902</v>
      </c>
      <c r="L67" s="65">
        <f t="shared" si="19"/>
        <v>5724</v>
      </c>
      <c r="M67" s="29"/>
    </row>
    <row r="68" spans="1:13" ht="30" customHeight="1">
      <c r="A68" s="26" t="s">
        <v>19</v>
      </c>
      <c r="B68" s="27"/>
      <c r="C68" s="100">
        <v>0.223</v>
      </c>
      <c r="D68" s="27" t="s">
        <v>17</v>
      </c>
      <c r="E68" s="23"/>
      <c r="F68" s="23">
        <f t="shared" si="15"/>
        <v>0</v>
      </c>
      <c r="G68" s="65">
        <v>45031</v>
      </c>
      <c r="H68" s="65">
        <f t="shared" si="16"/>
        <v>10041</v>
      </c>
      <c r="I68" s="23"/>
      <c r="J68" s="23">
        <f t="shared" si="17"/>
        <v>0</v>
      </c>
      <c r="K68" s="65">
        <f t="shared" si="18"/>
        <v>45031</v>
      </c>
      <c r="L68" s="65">
        <f t="shared" si="19"/>
        <v>10041</v>
      </c>
      <c r="M68" s="29"/>
    </row>
    <row r="69" spans="1:13" ht="30" customHeight="1">
      <c r="A69" s="26" t="s">
        <v>37</v>
      </c>
      <c r="B69" s="27" t="s">
        <v>77</v>
      </c>
      <c r="C69" s="100">
        <v>0.277</v>
      </c>
      <c r="D69" s="27" t="s">
        <v>32</v>
      </c>
      <c r="E69" s="65">
        <v>3728</v>
      </c>
      <c r="F69" s="65">
        <f t="shared" si="15"/>
        <v>1032</v>
      </c>
      <c r="G69" s="65">
        <v>11073</v>
      </c>
      <c r="H69" s="65">
        <f t="shared" si="16"/>
        <v>3067</v>
      </c>
      <c r="I69" s="65">
        <v>86828</v>
      </c>
      <c r="J69" s="65">
        <f t="shared" si="17"/>
        <v>24051</v>
      </c>
      <c r="K69" s="65">
        <f>E69+G69+I69</f>
        <v>101629</v>
      </c>
      <c r="L69" s="65">
        <f t="shared" si="19"/>
        <v>28150</v>
      </c>
      <c r="M69" s="29"/>
    </row>
    <row r="70" spans="1:13" ht="30" customHeight="1">
      <c r="A70" s="26" t="s">
        <v>38</v>
      </c>
      <c r="B70" s="27" t="s">
        <v>39</v>
      </c>
      <c r="C70" s="100">
        <v>0.277</v>
      </c>
      <c r="D70" s="27" t="s">
        <v>32</v>
      </c>
      <c r="E70" s="65">
        <v>3728</v>
      </c>
      <c r="F70" s="65">
        <f t="shared" si="15"/>
        <v>1032</v>
      </c>
      <c r="G70" s="65">
        <v>11610</v>
      </c>
      <c r="H70" s="65">
        <f t="shared" si="16"/>
        <v>3215</v>
      </c>
      <c r="I70" s="65">
        <v>3344</v>
      </c>
      <c r="J70" s="65">
        <f t="shared" si="17"/>
        <v>926</v>
      </c>
      <c r="K70" s="65">
        <f>E70+G70+I70</f>
        <v>18682</v>
      </c>
      <c r="L70" s="65">
        <f t="shared" si="19"/>
        <v>5173</v>
      </c>
      <c r="M70" s="29"/>
    </row>
    <row r="71" spans="1:13" ht="30" customHeight="1">
      <c r="A71" s="26" t="s">
        <v>50</v>
      </c>
      <c r="B71" s="27" t="s">
        <v>40</v>
      </c>
      <c r="C71" s="100">
        <v>0.277</v>
      </c>
      <c r="D71" s="27" t="s">
        <v>32</v>
      </c>
      <c r="E71" s="65">
        <v>7479</v>
      </c>
      <c r="F71" s="65">
        <f t="shared" si="15"/>
        <v>2071</v>
      </c>
      <c r="G71" s="65">
        <v>11610</v>
      </c>
      <c r="H71" s="65">
        <f t="shared" si="16"/>
        <v>3215</v>
      </c>
      <c r="I71" s="65">
        <v>6008</v>
      </c>
      <c r="J71" s="65">
        <f t="shared" si="17"/>
        <v>1664</v>
      </c>
      <c r="K71" s="65">
        <f>E71+G71+I71</f>
        <v>25097</v>
      </c>
      <c r="L71" s="65">
        <f t="shared" si="19"/>
        <v>6950</v>
      </c>
      <c r="M71" s="29"/>
    </row>
    <row r="72" spans="1:13" ht="30" customHeight="1">
      <c r="A72" s="26" t="s">
        <v>41</v>
      </c>
      <c r="B72" s="27" t="s">
        <v>42</v>
      </c>
      <c r="C72" s="100">
        <v>0.554</v>
      </c>
      <c r="D72" s="27" t="s">
        <v>32</v>
      </c>
      <c r="E72" s="65">
        <v>6585</v>
      </c>
      <c r="F72" s="65">
        <f t="shared" si="15"/>
        <v>3648</v>
      </c>
      <c r="G72" s="65">
        <v>11610</v>
      </c>
      <c r="H72" s="65">
        <f t="shared" si="16"/>
        <v>6431</v>
      </c>
      <c r="I72" s="65">
        <v>9690</v>
      </c>
      <c r="J72" s="65">
        <f t="shared" si="17"/>
        <v>5368</v>
      </c>
      <c r="K72" s="65">
        <f>E72+G72+I72</f>
        <v>27885</v>
      </c>
      <c r="L72" s="65">
        <f t="shared" si="19"/>
        <v>15447</v>
      </c>
      <c r="M72" s="29"/>
    </row>
    <row r="73" spans="1:13" ht="30" customHeight="1">
      <c r="A73" s="26" t="s">
        <v>43</v>
      </c>
      <c r="B73" s="27" t="s">
        <v>44</v>
      </c>
      <c r="C73" s="100">
        <v>0.277</v>
      </c>
      <c r="D73" s="27" t="s">
        <v>32</v>
      </c>
      <c r="E73" s="23"/>
      <c r="F73" s="23">
        <f t="shared" si="15"/>
        <v>0</v>
      </c>
      <c r="G73" s="23"/>
      <c r="H73" s="23">
        <f t="shared" si="16"/>
        <v>0</v>
      </c>
      <c r="I73" s="65">
        <v>77</v>
      </c>
      <c r="J73" s="65">
        <f t="shared" si="17"/>
        <v>21</v>
      </c>
      <c r="K73" s="65">
        <f>E73+G73+I73</f>
        <v>77</v>
      </c>
      <c r="L73" s="65">
        <f t="shared" si="19"/>
        <v>21</v>
      </c>
      <c r="M73" s="29"/>
    </row>
    <row r="74" spans="1:13" ht="30" customHeight="1">
      <c r="A74" s="30" t="s">
        <v>20</v>
      </c>
      <c r="B74" s="31" t="s">
        <v>21</v>
      </c>
      <c r="C74" s="72">
        <v>1</v>
      </c>
      <c r="D74" s="31" t="s">
        <v>22</v>
      </c>
      <c r="E74" s="33"/>
      <c r="F74" s="65">
        <f>INT(SUM(F61:F73)*0.03)</f>
        <v>9607</v>
      </c>
      <c r="G74" s="33"/>
      <c r="H74" s="33"/>
      <c r="I74" s="72"/>
      <c r="J74" s="72"/>
      <c r="K74" s="72"/>
      <c r="L74" s="65">
        <f t="shared" si="19"/>
        <v>9607</v>
      </c>
      <c r="M74" s="34"/>
    </row>
    <row r="75" spans="1:13" ht="30" customHeight="1">
      <c r="A75" s="30" t="s">
        <v>45</v>
      </c>
      <c r="B75" s="31" t="s">
        <v>46</v>
      </c>
      <c r="C75" s="72">
        <v>1</v>
      </c>
      <c r="D75" s="31" t="s">
        <v>22</v>
      </c>
      <c r="E75" s="33"/>
      <c r="F75" s="33"/>
      <c r="G75" s="33"/>
      <c r="H75" s="65">
        <f>INT(SUM(H66:H73)*0.02)</f>
        <v>693</v>
      </c>
      <c r="I75" s="72"/>
      <c r="J75" s="72"/>
      <c r="K75" s="72"/>
      <c r="L75" s="65">
        <f t="shared" si="19"/>
        <v>693</v>
      </c>
      <c r="M75" s="34"/>
    </row>
    <row r="76" spans="1:13" ht="30" customHeight="1">
      <c r="A76" s="30" t="s">
        <v>79</v>
      </c>
      <c r="B76" s="31"/>
      <c r="C76" s="72"/>
      <c r="D76" s="31"/>
      <c r="E76" s="33"/>
      <c r="F76" s="72">
        <f>SUM(F61:F75)</f>
        <v>329850</v>
      </c>
      <c r="G76" s="33"/>
      <c r="H76" s="72">
        <f>SUM(H61:H75)</f>
        <v>35371</v>
      </c>
      <c r="I76" s="72"/>
      <c r="J76" s="72">
        <f>SUM(J61:J75)</f>
        <v>32030</v>
      </c>
      <c r="K76" s="72"/>
      <c r="L76" s="65">
        <f t="shared" si="19"/>
        <v>397251</v>
      </c>
      <c r="M76" s="34"/>
    </row>
    <row r="77" spans="1:13" ht="30" customHeight="1">
      <c r="A77" s="30"/>
      <c r="B77" s="31"/>
      <c r="C77" s="72"/>
      <c r="D77" s="31"/>
      <c r="E77" s="33"/>
      <c r="F77" s="33"/>
      <c r="G77" s="33"/>
      <c r="H77" s="33"/>
      <c r="I77" s="33"/>
      <c r="J77" s="33"/>
      <c r="K77" s="33"/>
      <c r="L77" s="33"/>
      <c r="M77" s="34"/>
    </row>
    <row r="78" spans="1:13" ht="30" customHeight="1" thickBot="1">
      <c r="A78" s="35"/>
      <c r="B78" s="36"/>
      <c r="C78" s="70"/>
      <c r="D78" s="36"/>
      <c r="E78" s="38"/>
      <c r="F78" s="38"/>
      <c r="G78" s="38"/>
      <c r="H78" s="38"/>
      <c r="I78" s="38"/>
      <c r="J78" s="38"/>
      <c r="K78" s="38"/>
      <c r="L78" s="38"/>
      <c r="M78" s="39"/>
    </row>
    <row r="79" spans="1:13" ht="30" customHeight="1">
      <c r="A79" s="20" t="s">
        <v>83</v>
      </c>
      <c r="B79" s="21"/>
      <c r="C79" s="71"/>
      <c r="D79" s="22"/>
      <c r="E79" s="23"/>
      <c r="F79" s="24"/>
      <c r="G79" s="24"/>
      <c r="H79" s="24"/>
      <c r="I79" s="24"/>
      <c r="J79" s="24"/>
      <c r="K79" s="24"/>
      <c r="L79" s="24"/>
      <c r="M79" s="25"/>
    </row>
    <row r="80" spans="1:13" ht="30" customHeight="1">
      <c r="A80" s="26" t="s">
        <v>69</v>
      </c>
      <c r="B80" s="64" t="s">
        <v>70</v>
      </c>
      <c r="C80" s="66">
        <v>333.3</v>
      </c>
      <c r="D80" s="27" t="s">
        <v>33</v>
      </c>
      <c r="E80" s="65">
        <v>750</v>
      </c>
      <c r="F80" s="65">
        <f aca="true" t="shared" si="20" ref="F80:F92">INT(E80*C80)</f>
        <v>249975</v>
      </c>
      <c r="G80" s="23"/>
      <c r="H80" s="23">
        <f aca="true" t="shared" si="21" ref="H80:H92">INT(G80*C80)</f>
        <v>0</v>
      </c>
      <c r="I80" s="23"/>
      <c r="J80" s="23">
        <f aca="true" t="shared" si="22" ref="J80:J92">INT(I80*C80)</f>
        <v>0</v>
      </c>
      <c r="K80" s="65">
        <f aca="true" t="shared" si="23" ref="K80:K87">E80+G80+I80</f>
        <v>750</v>
      </c>
      <c r="L80" s="65">
        <f aca="true" t="shared" si="24" ref="L80:L95">+J80+H80+F80</f>
        <v>249975</v>
      </c>
      <c r="M80" s="86"/>
    </row>
    <row r="81" spans="1:13" ht="30" customHeight="1">
      <c r="A81" s="26" t="s">
        <v>71</v>
      </c>
      <c r="B81" s="64" t="s">
        <v>34</v>
      </c>
      <c r="C81" s="66">
        <v>128</v>
      </c>
      <c r="D81" s="27" t="s">
        <v>33</v>
      </c>
      <c r="E81" s="65">
        <v>610</v>
      </c>
      <c r="F81" s="65">
        <f t="shared" si="20"/>
        <v>78080</v>
      </c>
      <c r="G81" s="23"/>
      <c r="H81" s="23">
        <f t="shared" si="21"/>
        <v>0</v>
      </c>
      <c r="I81" s="23"/>
      <c r="J81" s="23">
        <f t="shared" si="22"/>
        <v>0</v>
      </c>
      <c r="K81" s="65">
        <f t="shared" si="23"/>
        <v>610</v>
      </c>
      <c r="L81" s="65">
        <f t="shared" si="24"/>
        <v>78080</v>
      </c>
      <c r="M81" s="86"/>
    </row>
    <row r="82" spans="1:13" ht="30" customHeight="1">
      <c r="A82" s="26" t="s">
        <v>72</v>
      </c>
      <c r="B82" s="64" t="s">
        <v>49</v>
      </c>
      <c r="C82" s="66">
        <v>13.3</v>
      </c>
      <c r="D82" s="27" t="s">
        <v>33</v>
      </c>
      <c r="E82" s="65">
        <v>3000</v>
      </c>
      <c r="F82" s="65">
        <f t="shared" si="20"/>
        <v>39900</v>
      </c>
      <c r="G82" s="23"/>
      <c r="H82" s="23">
        <f t="shared" si="21"/>
        <v>0</v>
      </c>
      <c r="I82" s="23"/>
      <c r="J82" s="23">
        <f t="shared" si="22"/>
        <v>0</v>
      </c>
      <c r="K82" s="65">
        <f t="shared" si="23"/>
        <v>3000</v>
      </c>
      <c r="L82" s="65">
        <f t="shared" si="24"/>
        <v>39900</v>
      </c>
      <c r="M82" s="86"/>
    </row>
    <row r="83" spans="1:13" ht="30" customHeight="1">
      <c r="A83" s="26" t="s">
        <v>73</v>
      </c>
      <c r="B83" s="64" t="s">
        <v>74</v>
      </c>
      <c r="C83" s="66">
        <v>80</v>
      </c>
      <c r="D83" s="27" t="s">
        <v>35</v>
      </c>
      <c r="E83" s="65">
        <v>40</v>
      </c>
      <c r="F83" s="65">
        <f t="shared" si="20"/>
        <v>3200</v>
      </c>
      <c r="G83" s="23"/>
      <c r="H83" s="23">
        <f t="shared" si="21"/>
        <v>0</v>
      </c>
      <c r="I83" s="23"/>
      <c r="J83" s="23">
        <f t="shared" si="22"/>
        <v>0</v>
      </c>
      <c r="K83" s="65">
        <f t="shared" si="23"/>
        <v>40</v>
      </c>
      <c r="L83" s="65">
        <f t="shared" si="24"/>
        <v>3200</v>
      </c>
      <c r="M83" s="86"/>
    </row>
    <row r="84" spans="1:13" ht="30" customHeight="1">
      <c r="A84" s="26" t="s">
        <v>75</v>
      </c>
      <c r="B84" s="64" t="s">
        <v>76</v>
      </c>
      <c r="C84" s="66">
        <v>0.2</v>
      </c>
      <c r="D84" s="27" t="s">
        <v>36</v>
      </c>
      <c r="E84" s="65">
        <v>170000</v>
      </c>
      <c r="F84" s="65">
        <f t="shared" si="20"/>
        <v>34000</v>
      </c>
      <c r="G84" s="23"/>
      <c r="H84" s="23">
        <f t="shared" si="21"/>
        <v>0</v>
      </c>
      <c r="I84" s="23"/>
      <c r="J84" s="23">
        <f t="shared" si="22"/>
        <v>0</v>
      </c>
      <c r="K84" s="65">
        <f t="shared" si="23"/>
        <v>170000</v>
      </c>
      <c r="L84" s="65">
        <f t="shared" si="24"/>
        <v>34000</v>
      </c>
      <c r="M84" s="87"/>
    </row>
    <row r="85" spans="1:13" ht="30" customHeight="1">
      <c r="A85" s="26" t="s">
        <v>16</v>
      </c>
      <c r="B85" s="27"/>
      <c r="C85" s="100">
        <v>0.061</v>
      </c>
      <c r="D85" s="27" t="s">
        <v>17</v>
      </c>
      <c r="E85" s="23"/>
      <c r="F85" s="23">
        <f t="shared" si="20"/>
        <v>0</v>
      </c>
      <c r="G85" s="12">
        <v>64905</v>
      </c>
      <c r="H85" s="65">
        <f t="shared" si="21"/>
        <v>3959</v>
      </c>
      <c r="I85" s="23"/>
      <c r="J85" s="23">
        <f t="shared" si="22"/>
        <v>0</v>
      </c>
      <c r="K85" s="65">
        <f t="shared" si="23"/>
        <v>64905</v>
      </c>
      <c r="L85" s="65">
        <f t="shared" si="24"/>
        <v>3959</v>
      </c>
      <c r="M85" s="61"/>
    </row>
    <row r="86" spans="1:13" ht="30" customHeight="1">
      <c r="A86" s="26" t="s">
        <v>18</v>
      </c>
      <c r="B86" s="27"/>
      <c r="C86" s="100">
        <v>0.121</v>
      </c>
      <c r="D86" s="27" t="s">
        <v>17</v>
      </c>
      <c r="E86" s="23"/>
      <c r="F86" s="23">
        <f t="shared" si="20"/>
        <v>0</v>
      </c>
      <c r="G86" s="12">
        <v>62902</v>
      </c>
      <c r="H86" s="65">
        <f t="shared" si="21"/>
        <v>7611</v>
      </c>
      <c r="I86" s="23"/>
      <c r="J86" s="23">
        <f t="shared" si="22"/>
        <v>0</v>
      </c>
      <c r="K86" s="65">
        <f t="shared" si="23"/>
        <v>62902</v>
      </c>
      <c r="L86" s="65">
        <f t="shared" si="24"/>
        <v>7611</v>
      </c>
      <c r="M86" s="29"/>
    </row>
    <row r="87" spans="1:13" ht="30" customHeight="1">
      <c r="A87" s="26" t="s">
        <v>19</v>
      </c>
      <c r="B87" s="27"/>
      <c r="C87" s="100">
        <v>0.279</v>
      </c>
      <c r="D87" s="27" t="s">
        <v>17</v>
      </c>
      <c r="E87" s="23"/>
      <c r="F87" s="23">
        <f t="shared" si="20"/>
        <v>0</v>
      </c>
      <c r="G87" s="65">
        <v>45031</v>
      </c>
      <c r="H87" s="65">
        <f t="shared" si="21"/>
        <v>12563</v>
      </c>
      <c r="I87" s="23"/>
      <c r="J87" s="23">
        <f t="shared" si="22"/>
        <v>0</v>
      </c>
      <c r="K87" s="65">
        <f t="shared" si="23"/>
        <v>45031</v>
      </c>
      <c r="L87" s="65">
        <f t="shared" si="24"/>
        <v>12563</v>
      </c>
      <c r="M87" s="29"/>
    </row>
    <row r="88" spans="1:13" ht="30" customHeight="1">
      <c r="A88" s="26" t="s">
        <v>37</v>
      </c>
      <c r="B88" s="27" t="s">
        <v>77</v>
      </c>
      <c r="C88" s="100">
        <v>0.369</v>
      </c>
      <c r="D88" s="27" t="s">
        <v>32</v>
      </c>
      <c r="E88" s="65">
        <v>3728</v>
      </c>
      <c r="F88" s="65">
        <f t="shared" si="20"/>
        <v>1375</v>
      </c>
      <c r="G88" s="65">
        <v>11073</v>
      </c>
      <c r="H88" s="65">
        <f t="shared" si="21"/>
        <v>4085</v>
      </c>
      <c r="I88" s="65">
        <v>86828</v>
      </c>
      <c r="J88" s="65">
        <f t="shared" si="22"/>
        <v>32039</v>
      </c>
      <c r="K88" s="65">
        <f>E88+G88+I88</f>
        <v>101629</v>
      </c>
      <c r="L88" s="65">
        <f t="shared" si="24"/>
        <v>37499</v>
      </c>
      <c r="M88" s="29"/>
    </row>
    <row r="89" spans="1:13" ht="30" customHeight="1">
      <c r="A89" s="26" t="s">
        <v>38</v>
      </c>
      <c r="B89" s="27" t="s">
        <v>39</v>
      </c>
      <c r="C89" s="100">
        <v>0.369</v>
      </c>
      <c r="D89" s="27" t="s">
        <v>84</v>
      </c>
      <c r="E89" s="65">
        <v>3728</v>
      </c>
      <c r="F89" s="65">
        <f t="shared" si="20"/>
        <v>1375</v>
      </c>
      <c r="G89" s="65">
        <v>11610</v>
      </c>
      <c r="H89" s="65">
        <f t="shared" si="21"/>
        <v>4284</v>
      </c>
      <c r="I89" s="65">
        <v>3344</v>
      </c>
      <c r="J89" s="65">
        <f t="shared" si="22"/>
        <v>1233</v>
      </c>
      <c r="K89" s="65">
        <f>E89+G89+I89</f>
        <v>18682</v>
      </c>
      <c r="L89" s="65">
        <f t="shared" si="24"/>
        <v>6892</v>
      </c>
      <c r="M89" s="29"/>
    </row>
    <row r="90" spans="1:13" ht="30" customHeight="1">
      <c r="A90" s="26" t="s">
        <v>50</v>
      </c>
      <c r="B90" s="27" t="s">
        <v>40</v>
      </c>
      <c r="C90" s="100">
        <v>0.369</v>
      </c>
      <c r="D90" s="27" t="s">
        <v>32</v>
      </c>
      <c r="E90" s="65">
        <v>7479</v>
      </c>
      <c r="F90" s="65">
        <f t="shared" si="20"/>
        <v>2759</v>
      </c>
      <c r="G90" s="65">
        <v>11610</v>
      </c>
      <c r="H90" s="65">
        <f t="shared" si="21"/>
        <v>4284</v>
      </c>
      <c r="I90" s="65">
        <v>6008</v>
      </c>
      <c r="J90" s="65">
        <f t="shared" si="22"/>
        <v>2216</v>
      </c>
      <c r="K90" s="65">
        <f>E90+G90+I90</f>
        <v>25097</v>
      </c>
      <c r="L90" s="65">
        <f t="shared" si="24"/>
        <v>9259</v>
      </c>
      <c r="M90" s="29"/>
    </row>
    <row r="91" spans="1:13" ht="30" customHeight="1">
      <c r="A91" s="26" t="s">
        <v>41</v>
      </c>
      <c r="B91" s="27" t="s">
        <v>42</v>
      </c>
      <c r="C91" s="100">
        <v>0.641</v>
      </c>
      <c r="D91" s="27" t="s">
        <v>32</v>
      </c>
      <c r="E91" s="65">
        <v>6585</v>
      </c>
      <c r="F91" s="65">
        <f t="shared" si="20"/>
        <v>4220</v>
      </c>
      <c r="G91" s="65">
        <v>11610</v>
      </c>
      <c r="H91" s="65">
        <f t="shared" si="21"/>
        <v>7442</v>
      </c>
      <c r="I91" s="65">
        <v>9690</v>
      </c>
      <c r="J91" s="65">
        <f t="shared" si="22"/>
        <v>6211</v>
      </c>
      <c r="K91" s="65">
        <f>E91+G91+I91</f>
        <v>27885</v>
      </c>
      <c r="L91" s="65">
        <f t="shared" si="24"/>
        <v>17873</v>
      </c>
      <c r="M91" s="29"/>
    </row>
    <row r="92" spans="1:13" ht="30" customHeight="1">
      <c r="A92" s="26" t="s">
        <v>43</v>
      </c>
      <c r="B92" s="27" t="s">
        <v>44</v>
      </c>
      <c r="C92" s="100">
        <v>0.369</v>
      </c>
      <c r="D92" s="27" t="s">
        <v>32</v>
      </c>
      <c r="E92" s="23"/>
      <c r="F92" s="23">
        <f t="shared" si="20"/>
        <v>0</v>
      </c>
      <c r="G92" s="23"/>
      <c r="H92" s="23">
        <f t="shared" si="21"/>
        <v>0</v>
      </c>
      <c r="I92" s="65">
        <v>77</v>
      </c>
      <c r="J92" s="65">
        <f t="shared" si="22"/>
        <v>28</v>
      </c>
      <c r="K92" s="65">
        <f>E92+G92+I92</f>
        <v>77</v>
      </c>
      <c r="L92" s="65">
        <f t="shared" si="24"/>
        <v>28</v>
      </c>
      <c r="M92" s="29"/>
    </row>
    <row r="93" spans="1:13" ht="30" customHeight="1">
      <c r="A93" s="30" t="s">
        <v>20</v>
      </c>
      <c r="B93" s="31" t="s">
        <v>21</v>
      </c>
      <c r="C93" s="72">
        <v>1</v>
      </c>
      <c r="D93" s="31" t="s">
        <v>22</v>
      </c>
      <c r="E93" s="33"/>
      <c r="F93" s="65">
        <f>INT(SUM(F80:F92)*0.03)</f>
        <v>12446</v>
      </c>
      <c r="G93" s="33"/>
      <c r="H93" s="33"/>
      <c r="I93" s="72"/>
      <c r="J93" s="72"/>
      <c r="K93" s="72"/>
      <c r="L93" s="65">
        <f t="shared" si="24"/>
        <v>12446</v>
      </c>
      <c r="M93" s="34"/>
    </row>
    <row r="94" spans="1:13" ht="30" customHeight="1">
      <c r="A94" s="30" t="s">
        <v>45</v>
      </c>
      <c r="B94" s="31" t="s">
        <v>46</v>
      </c>
      <c r="C94" s="72">
        <v>1</v>
      </c>
      <c r="D94" s="31" t="s">
        <v>22</v>
      </c>
      <c r="E94" s="33"/>
      <c r="F94" s="33"/>
      <c r="G94" s="33"/>
      <c r="H94" s="65">
        <f>INT(SUM(H85:H92)*0.02)</f>
        <v>884</v>
      </c>
      <c r="I94" s="72"/>
      <c r="J94" s="72"/>
      <c r="K94" s="72"/>
      <c r="L94" s="65">
        <f t="shared" si="24"/>
        <v>884</v>
      </c>
      <c r="M94" s="34"/>
    </row>
    <row r="95" spans="1:13" ht="30" customHeight="1">
      <c r="A95" s="30" t="s">
        <v>79</v>
      </c>
      <c r="B95" s="31"/>
      <c r="C95" s="72"/>
      <c r="D95" s="31"/>
      <c r="E95" s="33"/>
      <c r="F95" s="72">
        <f>SUM(F80:F94)</f>
        <v>427330</v>
      </c>
      <c r="G95" s="33"/>
      <c r="H95" s="72">
        <f>SUM(H80:H94)</f>
        <v>45112</v>
      </c>
      <c r="I95" s="72"/>
      <c r="J95" s="72">
        <f>SUM(J80:J94)</f>
        <v>41727</v>
      </c>
      <c r="K95" s="72"/>
      <c r="L95" s="65">
        <f t="shared" si="24"/>
        <v>514169</v>
      </c>
      <c r="M95" s="34"/>
    </row>
    <row r="96" spans="1:13" ht="30" customHeight="1">
      <c r="A96" s="30"/>
      <c r="B96" s="31"/>
      <c r="C96" s="72"/>
      <c r="D96" s="31"/>
      <c r="E96" s="33"/>
      <c r="F96" s="33"/>
      <c r="G96" s="33"/>
      <c r="H96" s="33"/>
      <c r="I96" s="33"/>
      <c r="J96" s="33"/>
      <c r="K96" s="33"/>
      <c r="L96" s="33"/>
      <c r="M96" s="34"/>
    </row>
    <row r="97" spans="1:13" ht="30" customHeight="1" thickBot="1">
      <c r="A97" s="35"/>
      <c r="B97" s="36"/>
      <c r="C97" s="70"/>
      <c r="D97" s="36"/>
      <c r="E97" s="38"/>
      <c r="F97" s="38"/>
      <c r="G97" s="38"/>
      <c r="H97" s="38"/>
      <c r="I97" s="38"/>
      <c r="J97" s="38"/>
      <c r="K97" s="38"/>
      <c r="L97" s="38"/>
      <c r="M97" s="39"/>
    </row>
    <row r="98" spans="1:13" ht="30" customHeight="1">
      <c r="A98" s="20" t="s">
        <v>109</v>
      </c>
      <c r="B98" s="21"/>
      <c r="C98" s="71"/>
      <c r="D98" s="22"/>
      <c r="E98" s="23"/>
      <c r="F98" s="24"/>
      <c r="G98" s="24"/>
      <c r="H98" s="24"/>
      <c r="I98" s="24"/>
      <c r="J98" s="24"/>
      <c r="K98" s="24"/>
      <c r="L98" s="24"/>
      <c r="M98" s="25"/>
    </row>
    <row r="99" spans="1:13" ht="30" customHeight="1">
      <c r="A99" s="26" t="s">
        <v>69</v>
      </c>
      <c r="B99" s="64" t="s">
        <v>70</v>
      </c>
      <c r="C99" s="66">
        <v>416.7</v>
      </c>
      <c r="D99" s="27" t="s">
        <v>33</v>
      </c>
      <c r="E99" s="65">
        <v>750</v>
      </c>
      <c r="F99" s="65">
        <f aca="true" t="shared" si="25" ref="F99:F111">INT(E99*C99)</f>
        <v>312525</v>
      </c>
      <c r="G99" s="23"/>
      <c r="H99" s="23">
        <f aca="true" t="shared" si="26" ref="H99:H111">INT(G99*C99)</f>
        <v>0</v>
      </c>
      <c r="I99" s="23"/>
      <c r="J99" s="23">
        <f aca="true" t="shared" si="27" ref="J99:J111">INT(I99*C99)</f>
        <v>0</v>
      </c>
      <c r="K99" s="65">
        <f aca="true" t="shared" si="28" ref="K99:K106">E99+G99+I99</f>
        <v>750</v>
      </c>
      <c r="L99" s="65">
        <f aca="true" t="shared" si="29" ref="L99:L114">+J99+H99+F99</f>
        <v>312525</v>
      </c>
      <c r="M99" s="86"/>
    </row>
    <row r="100" spans="1:13" ht="30" customHeight="1">
      <c r="A100" s="26" t="s">
        <v>71</v>
      </c>
      <c r="B100" s="64" t="s">
        <v>34</v>
      </c>
      <c r="C100" s="66">
        <v>160</v>
      </c>
      <c r="D100" s="27" t="s">
        <v>33</v>
      </c>
      <c r="E100" s="65">
        <v>610</v>
      </c>
      <c r="F100" s="65">
        <f t="shared" si="25"/>
        <v>97600</v>
      </c>
      <c r="G100" s="23"/>
      <c r="H100" s="23">
        <f t="shared" si="26"/>
        <v>0</v>
      </c>
      <c r="I100" s="23"/>
      <c r="J100" s="23">
        <f t="shared" si="27"/>
        <v>0</v>
      </c>
      <c r="K100" s="65">
        <f t="shared" si="28"/>
        <v>610</v>
      </c>
      <c r="L100" s="65">
        <f t="shared" si="29"/>
        <v>97600</v>
      </c>
      <c r="M100" s="86"/>
    </row>
    <row r="101" spans="1:13" ht="30" customHeight="1">
      <c r="A101" s="26" t="s">
        <v>72</v>
      </c>
      <c r="B101" s="64" t="s">
        <v>49</v>
      </c>
      <c r="C101" s="66">
        <v>16.7</v>
      </c>
      <c r="D101" s="27" t="s">
        <v>33</v>
      </c>
      <c r="E101" s="65">
        <v>3000</v>
      </c>
      <c r="F101" s="65">
        <f t="shared" si="25"/>
        <v>50100</v>
      </c>
      <c r="G101" s="23"/>
      <c r="H101" s="23">
        <f t="shared" si="26"/>
        <v>0</v>
      </c>
      <c r="I101" s="23"/>
      <c r="J101" s="23">
        <f t="shared" si="27"/>
        <v>0</v>
      </c>
      <c r="K101" s="65">
        <f t="shared" si="28"/>
        <v>3000</v>
      </c>
      <c r="L101" s="65">
        <f t="shared" si="29"/>
        <v>50100</v>
      </c>
      <c r="M101" s="86"/>
    </row>
    <row r="102" spans="1:13" ht="30" customHeight="1">
      <c r="A102" s="26" t="s">
        <v>73</v>
      </c>
      <c r="B102" s="64" t="s">
        <v>74</v>
      </c>
      <c r="C102" s="66">
        <v>100</v>
      </c>
      <c r="D102" s="27" t="s">
        <v>35</v>
      </c>
      <c r="E102" s="65">
        <v>40</v>
      </c>
      <c r="F102" s="65">
        <f t="shared" si="25"/>
        <v>4000</v>
      </c>
      <c r="G102" s="23"/>
      <c r="H102" s="23">
        <f t="shared" si="26"/>
        <v>0</v>
      </c>
      <c r="I102" s="23"/>
      <c r="J102" s="23">
        <f t="shared" si="27"/>
        <v>0</v>
      </c>
      <c r="K102" s="65">
        <f t="shared" si="28"/>
        <v>40</v>
      </c>
      <c r="L102" s="65">
        <f t="shared" si="29"/>
        <v>4000</v>
      </c>
      <c r="M102" s="86"/>
    </row>
    <row r="103" spans="1:13" ht="30" customHeight="1">
      <c r="A103" s="26" t="s">
        <v>75</v>
      </c>
      <c r="B103" s="64" t="s">
        <v>76</v>
      </c>
      <c r="C103" s="66">
        <v>0.2</v>
      </c>
      <c r="D103" s="27" t="s">
        <v>36</v>
      </c>
      <c r="E103" s="65">
        <v>170000</v>
      </c>
      <c r="F103" s="65">
        <f t="shared" si="25"/>
        <v>34000</v>
      </c>
      <c r="G103" s="23"/>
      <c r="H103" s="23">
        <f t="shared" si="26"/>
        <v>0</v>
      </c>
      <c r="I103" s="23"/>
      <c r="J103" s="23">
        <f t="shared" si="27"/>
        <v>0</v>
      </c>
      <c r="K103" s="65">
        <f t="shared" si="28"/>
        <v>170000</v>
      </c>
      <c r="L103" s="65">
        <f t="shared" si="29"/>
        <v>34000</v>
      </c>
      <c r="M103" s="87"/>
    </row>
    <row r="104" spans="1:13" ht="30" customHeight="1">
      <c r="A104" s="26" t="s">
        <v>16</v>
      </c>
      <c r="B104" s="27"/>
      <c r="C104" s="100">
        <v>0.076</v>
      </c>
      <c r="D104" s="27" t="s">
        <v>17</v>
      </c>
      <c r="E104" s="23"/>
      <c r="F104" s="23">
        <f t="shared" si="25"/>
        <v>0</v>
      </c>
      <c r="G104" s="12">
        <v>64905</v>
      </c>
      <c r="H104" s="65">
        <f t="shared" si="26"/>
        <v>4932</v>
      </c>
      <c r="I104" s="23"/>
      <c r="J104" s="23">
        <f t="shared" si="27"/>
        <v>0</v>
      </c>
      <c r="K104" s="65">
        <f t="shared" si="28"/>
        <v>64905</v>
      </c>
      <c r="L104" s="65">
        <f t="shared" si="29"/>
        <v>4932</v>
      </c>
      <c r="M104" s="61"/>
    </row>
    <row r="105" spans="1:13" ht="30" customHeight="1">
      <c r="A105" s="26" t="s">
        <v>18</v>
      </c>
      <c r="B105" s="27"/>
      <c r="C105" s="100">
        <v>0.151</v>
      </c>
      <c r="D105" s="27" t="s">
        <v>17</v>
      </c>
      <c r="E105" s="23"/>
      <c r="F105" s="23">
        <f t="shared" si="25"/>
        <v>0</v>
      </c>
      <c r="G105" s="12">
        <v>62902</v>
      </c>
      <c r="H105" s="65">
        <f t="shared" si="26"/>
        <v>9498</v>
      </c>
      <c r="I105" s="23"/>
      <c r="J105" s="23">
        <f t="shared" si="27"/>
        <v>0</v>
      </c>
      <c r="K105" s="65">
        <f t="shared" si="28"/>
        <v>62902</v>
      </c>
      <c r="L105" s="65">
        <f t="shared" si="29"/>
        <v>9498</v>
      </c>
      <c r="M105" s="29"/>
    </row>
    <row r="106" spans="1:13" ht="30" customHeight="1">
      <c r="A106" s="26" t="s">
        <v>19</v>
      </c>
      <c r="B106" s="27"/>
      <c r="C106" s="100">
        <v>0.335</v>
      </c>
      <c r="D106" s="27" t="s">
        <v>17</v>
      </c>
      <c r="E106" s="23"/>
      <c r="F106" s="23">
        <f t="shared" si="25"/>
        <v>0</v>
      </c>
      <c r="G106" s="65">
        <v>45031</v>
      </c>
      <c r="H106" s="65">
        <f t="shared" si="26"/>
        <v>15085</v>
      </c>
      <c r="I106" s="23"/>
      <c r="J106" s="23">
        <f t="shared" si="27"/>
        <v>0</v>
      </c>
      <c r="K106" s="65">
        <f t="shared" si="28"/>
        <v>45031</v>
      </c>
      <c r="L106" s="65">
        <f t="shared" si="29"/>
        <v>15085</v>
      </c>
      <c r="M106" s="29"/>
    </row>
    <row r="107" spans="1:13" ht="30" customHeight="1">
      <c r="A107" s="26" t="s">
        <v>37</v>
      </c>
      <c r="B107" s="27" t="s">
        <v>77</v>
      </c>
      <c r="C107" s="100">
        <v>0.461</v>
      </c>
      <c r="D107" s="27" t="s">
        <v>32</v>
      </c>
      <c r="E107" s="65">
        <v>3728</v>
      </c>
      <c r="F107" s="65">
        <f t="shared" si="25"/>
        <v>1718</v>
      </c>
      <c r="G107" s="65">
        <v>11073</v>
      </c>
      <c r="H107" s="65">
        <f t="shared" si="26"/>
        <v>5104</v>
      </c>
      <c r="I107" s="65">
        <v>86828</v>
      </c>
      <c r="J107" s="65">
        <f t="shared" si="27"/>
        <v>40027</v>
      </c>
      <c r="K107" s="65">
        <f>E107+G107+I107</f>
        <v>101629</v>
      </c>
      <c r="L107" s="65">
        <f t="shared" si="29"/>
        <v>46849</v>
      </c>
      <c r="M107" s="29"/>
    </row>
    <row r="108" spans="1:13" ht="30" customHeight="1">
      <c r="A108" s="26" t="s">
        <v>38</v>
      </c>
      <c r="B108" s="27" t="s">
        <v>39</v>
      </c>
      <c r="C108" s="100">
        <v>0.461</v>
      </c>
      <c r="D108" s="27" t="s">
        <v>32</v>
      </c>
      <c r="E108" s="65">
        <v>3728</v>
      </c>
      <c r="F108" s="65">
        <f t="shared" si="25"/>
        <v>1718</v>
      </c>
      <c r="G108" s="65">
        <v>11610</v>
      </c>
      <c r="H108" s="65">
        <f t="shared" si="26"/>
        <v>5352</v>
      </c>
      <c r="I108" s="65">
        <v>3344</v>
      </c>
      <c r="J108" s="65">
        <f t="shared" si="27"/>
        <v>1541</v>
      </c>
      <c r="K108" s="65">
        <f>E108+G108+I108</f>
        <v>18682</v>
      </c>
      <c r="L108" s="65">
        <f t="shared" si="29"/>
        <v>8611</v>
      </c>
      <c r="M108" s="29"/>
    </row>
    <row r="109" spans="1:13" ht="30" customHeight="1">
      <c r="A109" s="26" t="s">
        <v>50</v>
      </c>
      <c r="B109" s="27" t="s">
        <v>40</v>
      </c>
      <c r="C109" s="100">
        <v>0.461</v>
      </c>
      <c r="D109" s="27" t="s">
        <v>32</v>
      </c>
      <c r="E109" s="65">
        <v>7479</v>
      </c>
      <c r="F109" s="65">
        <f t="shared" si="25"/>
        <v>3447</v>
      </c>
      <c r="G109" s="65">
        <v>11610</v>
      </c>
      <c r="H109" s="65">
        <f t="shared" si="26"/>
        <v>5352</v>
      </c>
      <c r="I109" s="65">
        <v>6008</v>
      </c>
      <c r="J109" s="65">
        <f t="shared" si="27"/>
        <v>2769</v>
      </c>
      <c r="K109" s="65">
        <f>E109+G109+I109</f>
        <v>25097</v>
      </c>
      <c r="L109" s="65">
        <f t="shared" si="29"/>
        <v>11568</v>
      </c>
      <c r="M109" s="29"/>
    </row>
    <row r="110" spans="1:13" ht="30" customHeight="1">
      <c r="A110" s="26" t="s">
        <v>41</v>
      </c>
      <c r="B110" s="27" t="s">
        <v>42</v>
      </c>
      <c r="C110" s="100">
        <v>0.728</v>
      </c>
      <c r="D110" s="27" t="s">
        <v>32</v>
      </c>
      <c r="E110" s="65">
        <v>6585</v>
      </c>
      <c r="F110" s="65">
        <f t="shared" si="25"/>
        <v>4793</v>
      </c>
      <c r="G110" s="65">
        <v>11610</v>
      </c>
      <c r="H110" s="65">
        <f t="shared" si="26"/>
        <v>8452</v>
      </c>
      <c r="I110" s="65">
        <v>9690</v>
      </c>
      <c r="J110" s="65">
        <f t="shared" si="27"/>
        <v>7054</v>
      </c>
      <c r="K110" s="65">
        <f>E110+G110+I110</f>
        <v>27885</v>
      </c>
      <c r="L110" s="65">
        <f t="shared" si="29"/>
        <v>20299</v>
      </c>
      <c r="M110" s="29"/>
    </row>
    <row r="111" spans="1:13" ht="30" customHeight="1">
      <c r="A111" s="26" t="s">
        <v>43</v>
      </c>
      <c r="B111" s="27" t="s">
        <v>44</v>
      </c>
      <c r="C111" s="100">
        <v>0.461</v>
      </c>
      <c r="D111" s="27" t="s">
        <v>32</v>
      </c>
      <c r="E111" s="23"/>
      <c r="F111" s="23">
        <f t="shared" si="25"/>
        <v>0</v>
      </c>
      <c r="G111" s="23"/>
      <c r="H111" s="23">
        <f t="shared" si="26"/>
        <v>0</v>
      </c>
      <c r="I111" s="65">
        <v>77</v>
      </c>
      <c r="J111" s="65">
        <f t="shared" si="27"/>
        <v>35</v>
      </c>
      <c r="K111" s="65">
        <f>E111+G111+I111</f>
        <v>77</v>
      </c>
      <c r="L111" s="65">
        <f t="shared" si="29"/>
        <v>35</v>
      </c>
      <c r="M111" s="29"/>
    </row>
    <row r="112" spans="1:13" ht="30" customHeight="1">
      <c r="A112" s="30" t="s">
        <v>20</v>
      </c>
      <c r="B112" s="31" t="s">
        <v>21</v>
      </c>
      <c r="C112" s="72">
        <v>1</v>
      </c>
      <c r="D112" s="31" t="s">
        <v>22</v>
      </c>
      <c r="E112" s="33"/>
      <c r="F112" s="65">
        <f>INT(SUM(F99:F111)*0.03)</f>
        <v>15297</v>
      </c>
      <c r="G112" s="33"/>
      <c r="H112" s="33"/>
      <c r="I112" s="72"/>
      <c r="J112" s="72"/>
      <c r="K112" s="72"/>
      <c r="L112" s="65">
        <f t="shared" si="29"/>
        <v>15297</v>
      </c>
      <c r="M112" s="34"/>
    </row>
    <row r="113" spans="1:13" ht="30" customHeight="1">
      <c r="A113" s="30" t="s">
        <v>45</v>
      </c>
      <c r="B113" s="31" t="s">
        <v>46</v>
      </c>
      <c r="C113" s="72">
        <v>1</v>
      </c>
      <c r="D113" s="31" t="s">
        <v>22</v>
      </c>
      <c r="E113" s="33"/>
      <c r="F113" s="33"/>
      <c r="G113" s="33"/>
      <c r="H113" s="65">
        <f>INT(SUM(H104:H111)*0.02)</f>
        <v>1075</v>
      </c>
      <c r="I113" s="72"/>
      <c r="J113" s="72"/>
      <c r="K113" s="72"/>
      <c r="L113" s="65">
        <f t="shared" si="29"/>
        <v>1075</v>
      </c>
      <c r="M113" s="34"/>
    </row>
    <row r="114" spans="1:13" ht="30" customHeight="1">
      <c r="A114" s="30" t="s">
        <v>79</v>
      </c>
      <c r="B114" s="31"/>
      <c r="C114" s="72"/>
      <c r="D114" s="31"/>
      <c r="E114" s="33"/>
      <c r="F114" s="72">
        <f>SUM(F99:F113)</f>
        <v>525198</v>
      </c>
      <c r="G114" s="33"/>
      <c r="H114" s="72">
        <f>SUM(H99:H113)</f>
        <v>54850</v>
      </c>
      <c r="I114" s="72"/>
      <c r="J114" s="72">
        <f>SUM(J99:J113)</f>
        <v>51426</v>
      </c>
      <c r="K114" s="72"/>
      <c r="L114" s="65">
        <f t="shared" si="29"/>
        <v>631474</v>
      </c>
      <c r="M114" s="34"/>
    </row>
    <row r="115" spans="1:13" ht="30" customHeight="1">
      <c r="A115" s="30"/>
      <c r="B115" s="31"/>
      <c r="C115" s="72"/>
      <c r="D115" s="31"/>
      <c r="E115" s="33"/>
      <c r="F115" s="72"/>
      <c r="G115" s="33"/>
      <c r="H115" s="72"/>
      <c r="I115" s="33"/>
      <c r="J115" s="72"/>
      <c r="K115" s="33"/>
      <c r="L115" s="72"/>
      <c r="M115" s="34"/>
    </row>
    <row r="116" spans="1:13" ht="30" customHeight="1" thickBot="1">
      <c r="A116" s="35"/>
      <c r="B116" s="36"/>
      <c r="C116" s="70"/>
      <c r="D116" s="36"/>
      <c r="E116" s="38"/>
      <c r="F116" s="38"/>
      <c r="G116" s="38"/>
      <c r="H116" s="38"/>
      <c r="I116" s="38"/>
      <c r="J116" s="38"/>
      <c r="K116" s="38"/>
      <c r="L116" s="38"/>
      <c r="M116" s="39"/>
    </row>
    <row r="117" spans="1:13" ht="30" customHeight="1">
      <c r="A117" s="20" t="s">
        <v>85</v>
      </c>
      <c r="B117" s="21"/>
      <c r="C117" s="71"/>
      <c r="D117" s="22"/>
      <c r="E117" s="23"/>
      <c r="F117" s="24"/>
      <c r="G117" s="24"/>
      <c r="H117" s="24"/>
      <c r="I117" s="24"/>
      <c r="J117" s="24"/>
      <c r="K117" s="24"/>
      <c r="L117" s="24"/>
      <c r="M117" s="25"/>
    </row>
    <row r="118" spans="1:13" ht="30" customHeight="1">
      <c r="A118" s="26" t="s">
        <v>69</v>
      </c>
      <c r="B118" s="64" t="s">
        <v>70</v>
      </c>
      <c r="C118" s="66">
        <v>583.3</v>
      </c>
      <c r="D118" s="27" t="s">
        <v>33</v>
      </c>
      <c r="E118" s="65">
        <v>750</v>
      </c>
      <c r="F118" s="65">
        <f aca="true" t="shared" si="30" ref="F118:F130">INT(E118*C118)</f>
        <v>437475</v>
      </c>
      <c r="G118" s="23"/>
      <c r="H118" s="23">
        <f aca="true" t="shared" si="31" ref="H118:H130">INT(G118*C118)</f>
        <v>0</v>
      </c>
      <c r="I118" s="23"/>
      <c r="J118" s="23">
        <f aca="true" t="shared" si="32" ref="J118:J130">INT(I118*C118)</f>
        <v>0</v>
      </c>
      <c r="K118" s="65">
        <f aca="true" t="shared" si="33" ref="K118:K125">E118+G118+I118</f>
        <v>750</v>
      </c>
      <c r="L118" s="65">
        <f aca="true" t="shared" si="34" ref="L118:L133">+J118+H118+F118</f>
        <v>437475</v>
      </c>
      <c r="M118" s="86"/>
    </row>
    <row r="119" spans="1:13" ht="30" customHeight="1">
      <c r="A119" s="26" t="s">
        <v>71</v>
      </c>
      <c r="B119" s="64" t="s">
        <v>34</v>
      </c>
      <c r="C119" s="66">
        <v>224</v>
      </c>
      <c r="D119" s="27" t="s">
        <v>33</v>
      </c>
      <c r="E119" s="65">
        <v>610</v>
      </c>
      <c r="F119" s="65">
        <f t="shared" si="30"/>
        <v>136640</v>
      </c>
      <c r="G119" s="23"/>
      <c r="H119" s="23">
        <f t="shared" si="31"/>
        <v>0</v>
      </c>
      <c r="I119" s="23"/>
      <c r="J119" s="23">
        <f t="shared" si="32"/>
        <v>0</v>
      </c>
      <c r="K119" s="65">
        <f t="shared" si="33"/>
        <v>610</v>
      </c>
      <c r="L119" s="65">
        <f t="shared" si="34"/>
        <v>136640</v>
      </c>
      <c r="M119" s="86"/>
    </row>
    <row r="120" spans="1:13" ht="30" customHeight="1">
      <c r="A120" s="26" t="s">
        <v>72</v>
      </c>
      <c r="B120" s="64" t="s">
        <v>49</v>
      </c>
      <c r="C120" s="66">
        <v>23.3</v>
      </c>
      <c r="D120" s="27" t="s">
        <v>33</v>
      </c>
      <c r="E120" s="65">
        <v>3000</v>
      </c>
      <c r="F120" s="65">
        <f t="shared" si="30"/>
        <v>69900</v>
      </c>
      <c r="G120" s="23"/>
      <c r="H120" s="23">
        <f t="shared" si="31"/>
        <v>0</v>
      </c>
      <c r="I120" s="23"/>
      <c r="J120" s="23">
        <f t="shared" si="32"/>
        <v>0</v>
      </c>
      <c r="K120" s="65">
        <f t="shared" si="33"/>
        <v>3000</v>
      </c>
      <c r="L120" s="65">
        <f t="shared" si="34"/>
        <v>69900</v>
      </c>
      <c r="M120" s="86"/>
    </row>
    <row r="121" spans="1:13" ht="30" customHeight="1">
      <c r="A121" s="26" t="s">
        <v>73</v>
      </c>
      <c r="B121" s="64" t="s">
        <v>74</v>
      </c>
      <c r="C121" s="66">
        <v>140</v>
      </c>
      <c r="D121" s="27" t="s">
        <v>35</v>
      </c>
      <c r="E121" s="65">
        <v>40</v>
      </c>
      <c r="F121" s="65">
        <f t="shared" si="30"/>
        <v>5600</v>
      </c>
      <c r="G121" s="23"/>
      <c r="H121" s="23">
        <f t="shared" si="31"/>
        <v>0</v>
      </c>
      <c r="I121" s="23"/>
      <c r="J121" s="23">
        <f t="shared" si="32"/>
        <v>0</v>
      </c>
      <c r="K121" s="65">
        <f t="shared" si="33"/>
        <v>40</v>
      </c>
      <c r="L121" s="65">
        <f t="shared" si="34"/>
        <v>5600</v>
      </c>
      <c r="M121" s="86"/>
    </row>
    <row r="122" spans="1:13" ht="30" customHeight="1">
      <c r="A122" s="26" t="s">
        <v>75</v>
      </c>
      <c r="B122" s="64" t="s">
        <v>76</v>
      </c>
      <c r="C122" s="66">
        <v>0.2</v>
      </c>
      <c r="D122" s="27" t="s">
        <v>36</v>
      </c>
      <c r="E122" s="65">
        <v>170000</v>
      </c>
      <c r="F122" s="65">
        <f t="shared" si="30"/>
        <v>34000</v>
      </c>
      <c r="G122" s="23"/>
      <c r="H122" s="23">
        <f t="shared" si="31"/>
        <v>0</v>
      </c>
      <c r="I122" s="23"/>
      <c r="J122" s="23">
        <f t="shared" si="32"/>
        <v>0</v>
      </c>
      <c r="K122" s="65">
        <f t="shared" si="33"/>
        <v>170000</v>
      </c>
      <c r="L122" s="65">
        <f t="shared" si="34"/>
        <v>34000</v>
      </c>
      <c r="M122" s="87"/>
    </row>
    <row r="123" spans="1:13" ht="30" customHeight="1">
      <c r="A123" s="26" t="s">
        <v>16</v>
      </c>
      <c r="B123" s="27"/>
      <c r="C123" s="100">
        <v>0.106</v>
      </c>
      <c r="D123" s="27" t="s">
        <v>17</v>
      </c>
      <c r="E123" s="23"/>
      <c r="F123" s="23">
        <f t="shared" si="30"/>
        <v>0</v>
      </c>
      <c r="G123" s="12">
        <v>64905</v>
      </c>
      <c r="H123" s="65">
        <f t="shared" si="31"/>
        <v>6879</v>
      </c>
      <c r="I123" s="23"/>
      <c r="J123" s="23">
        <f t="shared" si="32"/>
        <v>0</v>
      </c>
      <c r="K123" s="65">
        <f t="shared" si="33"/>
        <v>64905</v>
      </c>
      <c r="L123" s="65">
        <f t="shared" si="34"/>
        <v>6879</v>
      </c>
      <c r="M123" s="61"/>
    </row>
    <row r="124" spans="1:13" ht="30" customHeight="1">
      <c r="A124" s="26" t="s">
        <v>18</v>
      </c>
      <c r="B124" s="27"/>
      <c r="C124" s="100">
        <v>0.211</v>
      </c>
      <c r="D124" s="27" t="s">
        <v>17</v>
      </c>
      <c r="E124" s="23"/>
      <c r="F124" s="23">
        <f t="shared" si="30"/>
        <v>0</v>
      </c>
      <c r="G124" s="12">
        <v>62902</v>
      </c>
      <c r="H124" s="65">
        <f t="shared" si="31"/>
        <v>13272</v>
      </c>
      <c r="I124" s="23"/>
      <c r="J124" s="23">
        <f t="shared" si="32"/>
        <v>0</v>
      </c>
      <c r="K124" s="65">
        <f t="shared" si="33"/>
        <v>62902</v>
      </c>
      <c r="L124" s="65">
        <f t="shared" si="34"/>
        <v>13272</v>
      </c>
      <c r="M124" s="29"/>
    </row>
    <row r="125" spans="1:13" ht="30" customHeight="1">
      <c r="A125" s="26" t="s">
        <v>19</v>
      </c>
      <c r="B125" s="27"/>
      <c r="C125" s="100">
        <v>0.447</v>
      </c>
      <c r="D125" s="27" t="s">
        <v>17</v>
      </c>
      <c r="E125" s="23"/>
      <c r="F125" s="23">
        <f t="shared" si="30"/>
        <v>0</v>
      </c>
      <c r="G125" s="65">
        <v>45031</v>
      </c>
      <c r="H125" s="65">
        <f t="shared" si="31"/>
        <v>20128</v>
      </c>
      <c r="I125" s="23"/>
      <c r="J125" s="23">
        <f t="shared" si="32"/>
        <v>0</v>
      </c>
      <c r="K125" s="65">
        <f t="shared" si="33"/>
        <v>45031</v>
      </c>
      <c r="L125" s="65">
        <f t="shared" si="34"/>
        <v>20128</v>
      </c>
      <c r="M125" s="29"/>
    </row>
    <row r="126" spans="1:13" ht="30" customHeight="1">
      <c r="A126" s="26" t="s">
        <v>37</v>
      </c>
      <c r="B126" s="27" t="s">
        <v>77</v>
      </c>
      <c r="C126" s="100">
        <v>0.645</v>
      </c>
      <c r="D126" s="27" t="s">
        <v>32</v>
      </c>
      <c r="E126" s="65">
        <v>3728</v>
      </c>
      <c r="F126" s="65">
        <f t="shared" si="30"/>
        <v>2404</v>
      </c>
      <c r="G126" s="65">
        <v>11073</v>
      </c>
      <c r="H126" s="65">
        <f t="shared" si="31"/>
        <v>7142</v>
      </c>
      <c r="I126" s="65">
        <v>86828</v>
      </c>
      <c r="J126" s="65">
        <f t="shared" si="32"/>
        <v>56004</v>
      </c>
      <c r="K126" s="65">
        <f>E126+G126+I126</f>
        <v>101629</v>
      </c>
      <c r="L126" s="65">
        <f t="shared" si="34"/>
        <v>65550</v>
      </c>
      <c r="M126" s="29"/>
    </row>
    <row r="127" spans="1:13" ht="30" customHeight="1">
      <c r="A127" s="26" t="s">
        <v>38</v>
      </c>
      <c r="B127" s="27" t="s">
        <v>39</v>
      </c>
      <c r="C127" s="100">
        <v>0.645</v>
      </c>
      <c r="D127" s="27" t="s">
        <v>32</v>
      </c>
      <c r="E127" s="65">
        <v>3728</v>
      </c>
      <c r="F127" s="65">
        <f t="shared" si="30"/>
        <v>2404</v>
      </c>
      <c r="G127" s="65">
        <v>11610</v>
      </c>
      <c r="H127" s="65">
        <f t="shared" si="31"/>
        <v>7488</v>
      </c>
      <c r="I127" s="65">
        <v>3344</v>
      </c>
      <c r="J127" s="65">
        <f t="shared" si="32"/>
        <v>2156</v>
      </c>
      <c r="K127" s="65">
        <f>E127+G127+I127</f>
        <v>18682</v>
      </c>
      <c r="L127" s="65">
        <f t="shared" si="34"/>
        <v>12048</v>
      </c>
      <c r="M127" s="29"/>
    </row>
    <row r="128" spans="1:13" ht="30" customHeight="1">
      <c r="A128" s="26" t="s">
        <v>50</v>
      </c>
      <c r="B128" s="27" t="s">
        <v>40</v>
      </c>
      <c r="C128" s="100">
        <v>0.645</v>
      </c>
      <c r="D128" s="27" t="s">
        <v>32</v>
      </c>
      <c r="E128" s="65">
        <v>7479</v>
      </c>
      <c r="F128" s="65">
        <f t="shared" si="30"/>
        <v>4823</v>
      </c>
      <c r="G128" s="65">
        <v>11610</v>
      </c>
      <c r="H128" s="65">
        <f t="shared" si="31"/>
        <v>7488</v>
      </c>
      <c r="I128" s="65">
        <v>6008</v>
      </c>
      <c r="J128" s="65">
        <f t="shared" si="32"/>
        <v>3875</v>
      </c>
      <c r="K128" s="65">
        <f>E128+G128+I128</f>
        <v>25097</v>
      </c>
      <c r="L128" s="65">
        <f t="shared" si="34"/>
        <v>16186</v>
      </c>
      <c r="M128" s="29"/>
    </row>
    <row r="129" spans="1:13" ht="30" customHeight="1">
      <c r="A129" s="26" t="s">
        <v>41</v>
      </c>
      <c r="B129" s="27" t="s">
        <v>42</v>
      </c>
      <c r="C129" s="100">
        <v>0.902</v>
      </c>
      <c r="D129" s="27" t="s">
        <v>32</v>
      </c>
      <c r="E129" s="65">
        <v>6585</v>
      </c>
      <c r="F129" s="65">
        <f t="shared" si="30"/>
        <v>5939</v>
      </c>
      <c r="G129" s="65">
        <v>11610</v>
      </c>
      <c r="H129" s="65">
        <f t="shared" si="31"/>
        <v>10472</v>
      </c>
      <c r="I129" s="65">
        <v>9690</v>
      </c>
      <c r="J129" s="65">
        <f t="shared" si="32"/>
        <v>8740</v>
      </c>
      <c r="K129" s="65">
        <f>E129+G129+I129</f>
        <v>27885</v>
      </c>
      <c r="L129" s="65">
        <f t="shared" si="34"/>
        <v>25151</v>
      </c>
      <c r="M129" s="29"/>
    </row>
    <row r="130" spans="1:13" ht="30" customHeight="1">
      <c r="A130" s="26" t="s">
        <v>43</v>
      </c>
      <c r="B130" s="27" t="s">
        <v>44</v>
      </c>
      <c r="C130" s="100">
        <v>0.645</v>
      </c>
      <c r="D130" s="27" t="s">
        <v>32</v>
      </c>
      <c r="E130" s="23"/>
      <c r="F130" s="23">
        <f t="shared" si="30"/>
        <v>0</v>
      </c>
      <c r="G130" s="23"/>
      <c r="H130" s="23">
        <f t="shared" si="31"/>
        <v>0</v>
      </c>
      <c r="I130" s="65">
        <v>77</v>
      </c>
      <c r="J130" s="65">
        <f t="shared" si="32"/>
        <v>49</v>
      </c>
      <c r="K130" s="65">
        <f>E130+G130+I130</f>
        <v>77</v>
      </c>
      <c r="L130" s="65">
        <f t="shared" si="34"/>
        <v>49</v>
      </c>
      <c r="M130" s="29"/>
    </row>
    <row r="131" spans="1:13" ht="30" customHeight="1">
      <c r="A131" s="30" t="s">
        <v>20</v>
      </c>
      <c r="B131" s="31" t="s">
        <v>21</v>
      </c>
      <c r="C131" s="72">
        <v>1</v>
      </c>
      <c r="D131" s="31" t="s">
        <v>22</v>
      </c>
      <c r="E131" s="33"/>
      <c r="F131" s="65">
        <f>INT(SUM(F118:F130)*0.03)</f>
        <v>20975</v>
      </c>
      <c r="G131" s="33"/>
      <c r="H131" s="33"/>
      <c r="I131" s="72"/>
      <c r="J131" s="72"/>
      <c r="K131" s="72"/>
      <c r="L131" s="65">
        <f t="shared" si="34"/>
        <v>20975</v>
      </c>
      <c r="M131" s="34"/>
    </row>
    <row r="132" spans="1:13" ht="30" customHeight="1">
      <c r="A132" s="30" t="s">
        <v>45</v>
      </c>
      <c r="B132" s="31" t="s">
        <v>46</v>
      </c>
      <c r="C132" s="72">
        <v>1</v>
      </c>
      <c r="D132" s="31" t="s">
        <v>22</v>
      </c>
      <c r="E132" s="33"/>
      <c r="F132" s="33"/>
      <c r="G132" s="33"/>
      <c r="H132" s="65">
        <f>INT(SUM(H123:H130)*0.02)</f>
        <v>1457</v>
      </c>
      <c r="I132" s="72"/>
      <c r="J132" s="72"/>
      <c r="K132" s="72"/>
      <c r="L132" s="65">
        <f t="shared" si="34"/>
        <v>1457</v>
      </c>
      <c r="M132" s="34"/>
    </row>
    <row r="133" spans="1:13" ht="30" customHeight="1">
      <c r="A133" s="30" t="s">
        <v>79</v>
      </c>
      <c r="B133" s="31"/>
      <c r="C133" s="72"/>
      <c r="D133" s="31"/>
      <c r="E133" s="33"/>
      <c r="F133" s="72">
        <f>SUM(F118:F132)</f>
        <v>720160</v>
      </c>
      <c r="G133" s="33"/>
      <c r="H133" s="72">
        <f>SUM(H118:H132)</f>
        <v>74326</v>
      </c>
      <c r="I133" s="72"/>
      <c r="J133" s="72">
        <f>SUM(J118:J132)</f>
        <v>70824</v>
      </c>
      <c r="K133" s="72"/>
      <c r="L133" s="65">
        <f t="shared" si="34"/>
        <v>865310</v>
      </c>
      <c r="M133" s="34"/>
    </row>
    <row r="134" spans="1:13" ht="30" customHeight="1">
      <c r="A134" s="30"/>
      <c r="B134" s="31"/>
      <c r="C134" s="72"/>
      <c r="D134" s="31"/>
      <c r="E134" s="33"/>
      <c r="F134" s="33"/>
      <c r="G134" s="33"/>
      <c r="H134" s="33"/>
      <c r="I134" s="33"/>
      <c r="J134" s="33"/>
      <c r="K134" s="33"/>
      <c r="L134" s="33"/>
      <c r="M134" s="34"/>
    </row>
    <row r="135" spans="1:13" ht="30" customHeight="1" thickBot="1">
      <c r="A135" s="35"/>
      <c r="B135" s="36"/>
      <c r="C135" s="70"/>
      <c r="D135" s="36"/>
      <c r="E135" s="38"/>
      <c r="F135" s="38"/>
      <c r="G135" s="38"/>
      <c r="H135" s="38"/>
      <c r="I135" s="38"/>
      <c r="J135" s="38"/>
      <c r="K135" s="38"/>
      <c r="L135" s="38"/>
      <c r="M135" s="39"/>
    </row>
  </sheetData>
  <printOptions/>
  <pageMargins left="0.62" right="0.55" top="1" bottom="0.88" header="0.5" footer="0.5"/>
  <pageSetup horizontalDpi="300" verticalDpi="300" orientation="landscape" paperSize="9" scale="70" r:id="rId1"/>
  <headerFooter alignWithMargins="0">
    <oddHeader>&amp;L&lt;자연표토복원공&gt;&amp;R&lt;2002년도 하반기&gt;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</dc:creator>
  <cp:keywords/>
  <dc:description/>
  <cp:lastModifiedBy>녹화사업부</cp:lastModifiedBy>
  <cp:lastPrinted>2002-10-02T06:50:38Z</cp:lastPrinted>
  <dcterms:created xsi:type="dcterms:W3CDTF">1998-11-14T00:44:27Z</dcterms:created>
  <dcterms:modified xsi:type="dcterms:W3CDTF">2002-10-02T06:50:59Z</dcterms:modified>
  <cp:category/>
  <cp:version/>
  <cp:contentType/>
  <cp:contentStatus/>
</cp:coreProperties>
</file>